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50" windowHeight="11970" activeTab="0"/>
  </bookViews>
  <sheets>
    <sheet name="PLAN 2022." sheetId="1" r:id="rId1"/>
  </sheets>
  <definedNames>
    <definedName name="_xlnm.Print_Area" localSheetId="0">'PLAN 2022.'!$A$1:$N$178</definedName>
  </definedNames>
  <calcPr fullCalcOnLoad="1"/>
</workbook>
</file>

<file path=xl/sharedStrings.xml><?xml version="1.0" encoding="utf-8"?>
<sst xmlns="http://schemas.openxmlformats.org/spreadsheetml/2006/main" count="180" uniqueCount="172">
  <si>
    <t>RASHODI POSLOVANJA</t>
  </si>
  <si>
    <t>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</si>
  <si>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</si>
  <si>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</si>
  <si>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</si>
  <si>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</si>
  <si>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</si>
  <si>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</t>
  </si>
  <si>
    <t>Financijski rashodi</t>
  </si>
  <si>
    <t>Kamate za primljene zajmove</t>
  </si>
  <si>
    <t>Ostali financijski rashodi</t>
  </si>
  <si>
    <t>Naknade građanima i kućanstvima</t>
  </si>
  <si>
    <t>Tekuće donacije</t>
  </si>
  <si>
    <t>Tekuće donacije u novcu</t>
  </si>
  <si>
    <t>Građevinski objekti</t>
  </si>
  <si>
    <t>Postrojenja i oprema</t>
  </si>
  <si>
    <t>Knjige,umjetnička djela i sl.</t>
  </si>
  <si>
    <t>Nematerijalna proizvedena imovina</t>
  </si>
  <si>
    <t>Rashodi za dodatna ulaganja nefinancijske imovine</t>
  </si>
  <si>
    <t>Dodatna ulaganja na građevinskim objektima</t>
  </si>
  <si>
    <t>Dodatna ulaganja na postrojenjima i opremi</t>
  </si>
  <si>
    <t>IZDACI ZA FINANCIJSKU IMOVINU</t>
  </si>
  <si>
    <t>Izdaci za dane zajmove bankama</t>
  </si>
  <si>
    <t>Depoziti u bankama</t>
  </si>
  <si>
    <t>Izdaci za otplatu glavnice</t>
  </si>
  <si>
    <t>Otplata glavnice primljenih zajmova</t>
  </si>
  <si>
    <t>PRIHODI POSLOVANJA</t>
  </si>
  <si>
    <t>Potpore</t>
  </si>
  <si>
    <t>Prihodi od imovine</t>
  </si>
  <si>
    <t>Prihodi od kamata na dane zajmove</t>
  </si>
  <si>
    <t>Prihodi od pozitivnih tečajnih razlika</t>
  </si>
  <si>
    <t>Prihodi po posebnim propisima</t>
  </si>
  <si>
    <t>Prihodi iz proračuna</t>
  </si>
  <si>
    <t>Prihodi od prodaje proizvedene dugotrajne imovine</t>
  </si>
  <si>
    <t>Prihodi od prodaje građevinskih objekata</t>
  </si>
  <si>
    <t>Ostali nespomenuti prihodi</t>
  </si>
  <si>
    <t>Plaće za redovan rad</t>
  </si>
  <si>
    <t>Plaće u naravi</t>
  </si>
  <si>
    <t>Plaće za prekovremeni rad</t>
  </si>
  <si>
    <t>Ostali rashodi za zaposlene</t>
  </si>
  <si>
    <t>Službena putovanja</t>
  </si>
  <si>
    <t>Energija</t>
  </si>
  <si>
    <t>Sitan inventar i auto gume</t>
  </si>
  <si>
    <t>Usluge telefona,pošte i prijevoza</t>
  </si>
  <si>
    <t>Usluge promidžbe i informiranja</t>
  </si>
  <si>
    <t>Komunalne usluge</t>
  </si>
  <si>
    <t>Zakupnine i najamnine</t>
  </si>
  <si>
    <t>Zdravstvene i veterinarske usluge</t>
  </si>
  <si>
    <t>Ostale usluge</t>
  </si>
  <si>
    <t>Članarine</t>
  </si>
  <si>
    <t>Reprezentacija</t>
  </si>
  <si>
    <t>Ostali nespomenuti rashodi poslovanja</t>
  </si>
  <si>
    <t>Kamate za primljene zajmove od banaka i ost.izvan j.sekt.</t>
  </si>
  <si>
    <t>Naknade građanima i kućanstvima iz proračuna</t>
  </si>
  <si>
    <t>Stambeni objekti</t>
  </si>
  <si>
    <t>Poslovni objekti</t>
  </si>
  <si>
    <t>Instrumenti, uređaji i strojevi</t>
  </si>
  <si>
    <t>Uredska oprema i namještaj</t>
  </si>
  <si>
    <t>Komunikacijska oprema</t>
  </si>
  <si>
    <t>Oprema za održavanje i zaštitu</t>
  </si>
  <si>
    <t>Knjige u knjižnicama</t>
  </si>
  <si>
    <t>Ulaganja u računalne programe</t>
  </si>
  <si>
    <t>Umjetnička,literarna i znanstvene djela</t>
  </si>
  <si>
    <t>Ostala nematerijalna proizvedena imovina</t>
  </si>
  <si>
    <t>Otplata glavnice primljenih zajmova od tuzemnih banaka</t>
  </si>
  <si>
    <t>Premije osiguranja</t>
  </si>
  <si>
    <t>Sportska i glazbena oprema</t>
  </si>
  <si>
    <t>Izdaci za dane zajmove bankama i ost.financijskim instit.</t>
  </si>
  <si>
    <t>Materijal i sirovine</t>
  </si>
  <si>
    <t>Primljene otplate (povrati) glavnice danih depozita</t>
  </si>
  <si>
    <t>Povrati glavnice danih depozita</t>
  </si>
  <si>
    <t>Povrat zajmova danih tuzemnim bankama i ost.f.inst.</t>
  </si>
  <si>
    <t>Primici od zaduživanja</t>
  </si>
  <si>
    <t>Primljeni zajmovi od banaka i ost.f.institucija</t>
  </si>
  <si>
    <t>Uređaji, strojevi i oprema za ostale namjene</t>
  </si>
  <si>
    <t>Bankarske usluge i usluge platnog promete</t>
  </si>
  <si>
    <t>Negativne tečajne razlike i valutna klauzula</t>
  </si>
  <si>
    <t>Zatezne kamate</t>
  </si>
  <si>
    <t>Plaće (Bruto)</t>
  </si>
  <si>
    <t>Doprinosi za mirovinsko osiguranje</t>
  </si>
  <si>
    <t>Naknade troškova osobama izvan radnog odnosa</t>
  </si>
  <si>
    <t>Naknade građanima i kućanstvima u novcu</t>
  </si>
  <si>
    <t>Ostale naknade troškova zaposlenima</t>
  </si>
  <si>
    <t>Službena, radna i zaštitna odjeća i obuća</t>
  </si>
  <si>
    <t>Otplata glavnice primljenih zajmova od inoz</t>
  </si>
  <si>
    <t>Prihodi od uprav.i admin pristojbi i nak</t>
  </si>
  <si>
    <t>Prihodi od prodaje proizvoda i usluga</t>
  </si>
  <si>
    <t>Prihodi od prod.proizvoda i pruž.usluga</t>
  </si>
  <si>
    <t>Prihodi od prodaje prizvoda i robe</t>
  </si>
  <si>
    <t>Prihodi od pruženih usluga</t>
  </si>
  <si>
    <t>Donacije od pravnih i fiz.osoba izvan pror</t>
  </si>
  <si>
    <t>Prihodi iz proračuna za redovnu djelatnost</t>
  </si>
  <si>
    <t>Prihodi od nefinancijske imovine</t>
  </si>
  <si>
    <t>Prihodi od zakupa i iznajmljivanja imovine</t>
  </si>
  <si>
    <r>
      <t xml:space="preserve">Intelektualne i osobne usluge </t>
    </r>
    <r>
      <rPr>
        <sz val="11"/>
        <color indexed="52"/>
        <rFont val="Arial"/>
        <family val="2"/>
      </rPr>
      <t xml:space="preserve"> </t>
    </r>
  </si>
  <si>
    <t>UKUPNO RASHODI  ( 3+4+5 )</t>
  </si>
  <si>
    <t>UKUPNO PRIHODI  ( 6+7+8 )</t>
  </si>
  <si>
    <t>RASHODI ZA NABAVKU NEFIN. IMOV.</t>
  </si>
  <si>
    <t>Rashodi za nabavku proizv.dugotr.imovine</t>
  </si>
  <si>
    <t>Kto</t>
  </si>
  <si>
    <t>Opis</t>
  </si>
  <si>
    <t xml:space="preserve">Ekonomski fakultet </t>
  </si>
  <si>
    <t>Višegodišnji nasadi</t>
  </si>
  <si>
    <t>PRIMICI OD FINANCIJ.IMOVINE I ZAD.</t>
  </si>
  <si>
    <t>PRIHODI OD PRODAJE NEFIN. IMOV.</t>
  </si>
  <si>
    <t>Prihodi od financijske imovine</t>
  </si>
  <si>
    <t>3+4</t>
  </si>
  <si>
    <t xml:space="preserve">UKUPNO RASHODI </t>
  </si>
  <si>
    <t>Cvite Fiskovića 5</t>
  </si>
  <si>
    <t>Pristojbe i naknade</t>
  </si>
  <si>
    <t>Rashodi fakultetskih knjiga</t>
  </si>
  <si>
    <t>Ostali prihodi</t>
  </si>
  <si>
    <t>Tekuće pomoći od institucija i tijela EU</t>
  </si>
  <si>
    <t xml:space="preserve">Naknade za prijevoz,za rad na terenu </t>
  </si>
  <si>
    <t xml:space="preserve">Stručno usavršavanje zaposlenika </t>
  </si>
  <si>
    <t>Materijal i djelovi za tekuće i invest.održ.</t>
  </si>
  <si>
    <t>Uredski materijal i ostali materijalni rash.</t>
  </si>
  <si>
    <t>Usluge tekućeg i investicijskog održ.</t>
  </si>
  <si>
    <t>Računalne usluge</t>
  </si>
  <si>
    <t>Pomoći temeljem prijenosa EU sredstava</t>
  </si>
  <si>
    <t>Prijenosi između prorač.korisnika istog prorač</t>
  </si>
  <si>
    <t xml:space="preserve">Tekući prij.između prorač.korisnika </t>
  </si>
  <si>
    <t>Tekući prij.između prorač.koris-EU sreds.</t>
  </si>
  <si>
    <t>Vlastiti prihodi</t>
  </si>
  <si>
    <t>Donacije</t>
  </si>
  <si>
    <t>Pomoći prorač.korisn.iz drugih proračuna</t>
  </si>
  <si>
    <t>Pomoći od izvanproračunskih korisnika</t>
  </si>
  <si>
    <t>6341 Tekuće pomoći od izvanprorač.korisnika</t>
  </si>
  <si>
    <t>Kapitalne pomoći od izvanprorač.korisnika</t>
  </si>
  <si>
    <t>Pomoći od međ.organ.te instituc.i tijela EU</t>
  </si>
  <si>
    <t>Tekuće pomoći od međun. organizacija</t>
  </si>
  <si>
    <t>Kapitalne pomoći od međun.organizacija</t>
  </si>
  <si>
    <t>Kapitalne pomoći od institucija i tijela EU</t>
  </si>
  <si>
    <t>Pomoći proračunu iz drugih proračuna</t>
  </si>
  <si>
    <t>Tekuće pomoći temelj.prijenosa EU sreds.</t>
  </si>
  <si>
    <t>EU Projekti i ostale pomoći- Ostali izvori financiranja</t>
  </si>
  <si>
    <t xml:space="preserve">/ Izvori financiranja /  </t>
  </si>
  <si>
    <t>Prihodi</t>
  </si>
  <si>
    <t>Rezultat</t>
  </si>
  <si>
    <t>Kapitalne donacije</t>
  </si>
  <si>
    <t>Prihodi za financ.rashoda poslovanja</t>
  </si>
  <si>
    <t>Kamate na oročena sredstva i sredst.po viđenju</t>
  </si>
  <si>
    <t>Ostvareno iz prihoda od prodaje nefinancij. imovine</t>
  </si>
  <si>
    <t>Opći prihodi i primici - Državni proračun</t>
  </si>
  <si>
    <t>Sredstva učešća za pomoći - Državni proračun</t>
  </si>
  <si>
    <t>Europski socijalni fond       (ESF)</t>
  </si>
  <si>
    <t>Tekuće pomoći prorač. iz dr.proračuna</t>
  </si>
  <si>
    <t>Pomoći prorač.korisn.iz proračuna JLP/R/S</t>
  </si>
  <si>
    <t>Časopisi, konferencije, Projekti sa kta 6381,6393</t>
  </si>
  <si>
    <t>Pomoći dane unutar općeg proračuna</t>
  </si>
  <si>
    <t>Prijenosi između prorač.korisnika istog proračuna</t>
  </si>
  <si>
    <t>Tekući prijenosi između prorač.korisn.istog proračuna</t>
  </si>
  <si>
    <t>Tekući prijenosi između prorač.koris.istog prorač.EU sredstava</t>
  </si>
  <si>
    <t>Doprinosi za zdravstveno osig.(16,50%)</t>
  </si>
  <si>
    <t>Doprinosi za zapošljavanje</t>
  </si>
  <si>
    <t>Troškovi sudskih postupaka</t>
  </si>
  <si>
    <t xml:space="preserve">              </t>
  </si>
  <si>
    <t>Ukupno Plan 2022.</t>
  </si>
  <si>
    <t xml:space="preserve">Usporedba </t>
  </si>
  <si>
    <t>Prihodi - Program.fin.- nastavna djelat.</t>
  </si>
  <si>
    <t>Prihodi - Program.fin.- znanstv.djelat.</t>
  </si>
  <si>
    <t>Sredstva učešća za pomoći- HKO</t>
  </si>
  <si>
    <t>Sudske presude</t>
  </si>
  <si>
    <t>I. REBALANS - FINANCIJSKI PLAN 2022. - PO IZVORIMA FINANCIRANJA I NOVČANOM TOKU</t>
  </si>
  <si>
    <t xml:space="preserve">Dekan: </t>
  </si>
  <si>
    <t>Ukupno I. Rebalans 2022.</t>
  </si>
  <si>
    <t xml:space="preserve">Upisnine,   školarine, </t>
  </si>
  <si>
    <t>Split, 15.03.2022.</t>
  </si>
  <si>
    <t>Izv. prof. dr.sc. Vinko Muštra</t>
  </si>
  <si>
    <t xml:space="preserve">VIŠAK / MANJAK PRIHODA </t>
  </si>
  <si>
    <t>KLASA: 400-02/22-01/06</t>
  </si>
  <si>
    <t>UR.BROJ: 2181-196-01-01-22-01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</si>
</sst>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_ ;\-#,##0\ "/>
    <numFmt numFmtId="167" formatCode="[$-41A]d\.\ mmmm\ yyyy\.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\ &quot;kn&quot;"/>
    <numFmt numFmtId="173" formatCode="_-* #,##0.0\ &quot;kn&quot;_-;\-* #,##0.0\ &quot;kn&quot;_-;_-* &quot;-&quot;??\ &quot;kn&quot;_-;_-@_-"/>
    <numFmt numFmtId="174" formatCode="_-* #,##0\ &quot;kn&quot;_-;\-* #,##0\ &quot;kn&quot;_-;_-* &quot;-&quot;??\ &quot;kn&quot;_-;_-@_-"/>
    <numFmt numFmtId="175" formatCode="0.0"/>
    <numFmt numFmtId="176" formatCode="#,##0.000"/>
    <numFmt numFmtId="177" formatCode="#,##0.0000"/>
    <numFmt numFmtId="178" formatCode="#,##0.0"/>
    <numFmt numFmtId="179" formatCode="#,##0.00_ ;\-#,##0.00\ "/>
    <numFmt numFmtId="180" formatCode="&quot;Da&quot;;&quot;Da&quot;;&quot;Ne&quot;"/>
    <numFmt numFmtId="181" formatCode="&quot;Uključeno&quot;;&quot;Uključeno&quot;;&quot;Isključeno&quot;"/>
    <numFmt numFmtId="182" formatCode="[$¥€-2]\ #,##0.00_);[Red]\([$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1"/>
      <color indexed="52"/>
      <name val="Arial"/>
      <family val="2"/>
    </font>
    <font>
      <b/>
      <sz val="10"/>
      <name val="Arial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30"/>
      <name val="Arial"/>
      <family val="2"/>
    </font>
    <font>
      <b/>
      <sz val="11"/>
      <color indexed="30"/>
      <name val="Arial"/>
      <family val="2"/>
    </font>
    <font>
      <b/>
      <sz val="12"/>
      <color indexed="10"/>
      <name val="Arial"/>
      <family val="2"/>
    </font>
    <font>
      <b/>
      <sz val="12"/>
      <color indexed="3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48"/>
      <name val="Arial"/>
      <family val="2"/>
    </font>
    <font>
      <b/>
      <sz val="11"/>
      <color indexed="48"/>
      <name val="Arial"/>
      <family val="2"/>
    </font>
    <font>
      <sz val="11"/>
      <color indexed="62"/>
      <name val="Arial"/>
      <family val="2"/>
    </font>
    <font>
      <sz val="12"/>
      <color indexed="30"/>
      <name val="Arial"/>
      <family val="2"/>
    </font>
    <font>
      <sz val="10"/>
      <color indexed="30"/>
      <name val="Arial"/>
      <family val="2"/>
    </font>
    <font>
      <b/>
      <sz val="12"/>
      <color indexed="60"/>
      <name val="Arial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70C0"/>
      <name val="Arial"/>
      <family val="2"/>
    </font>
    <font>
      <b/>
      <sz val="11"/>
      <color rgb="FF0070C0"/>
      <name val="Arial"/>
      <family val="2"/>
    </font>
    <font>
      <b/>
      <sz val="12"/>
      <color rgb="FFFF0000"/>
      <name val="Arial"/>
      <family val="2"/>
    </font>
    <font>
      <b/>
      <sz val="12"/>
      <color rgb="FF0070C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3333FF"/>
      <name val="Arial"/>
      <family val="2"/>
    </font>
    <font>
      <b/>
      <sz val="11"/>
      <color rgb="FF3333FF"/>
      <name val="Arial"/>
      <family val="2"/>
    </font>
    <font>
      <b/>
      <sz val="11"/>
      <color rgb="FF0000FF"/>
      <name val="Arial"/>
      <family val="2"/>
    </font>
    <font>
      <sz val="11"/>
      <color theme="3" tint="0.39998000860214233"/>
      <name val="Arial"/>
      <family val="2"/>
    </font>
    <font>
      <sz val="12"/>
      <color rgb="FF0070C0"/>
      <name val="Arial"/>
      <family val="2"/>
    </font>
    <font>
      <sz val="10"/>
      <color rgb="FF0070C0"/>
      <name val="Arial"/>
      <family val="2"/>
    </font>
    <font>
      <b/>
      <sz val="12"/>
      <color rgb="FFC0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1" applyNumberFormat="0" applyFont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2" applyNumberFormat="0" applyAlignment="0" applyProtection="0"/>
    <xf numFmtId="0" fontId="47" fillId="27" borderId="3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6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/>
    </xf>
    <xf numFmtId="166" fontId="3" fillId="34" borderId="11" xfId="0" applyNumberFormat="1" applyFont="1" applyFill="1" applyBorder="1" applyAlignment="1">
      <alignment horizontal="right" vertical="center"/>
    </xf>
    <xf numFmtId="166" fontId="4" fillId="0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35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166" fontId="5" fillId="0" borderId="0" xfId="0" applyNumberFormat="1" applyFont="1" applyAlignment="1">
      <alignment/>
    </xf>
    <xf numFmtId="0" fontId="3" fillId="17" borderId="11" xfId="0" applyFont="1" applyFill="1" applyBorder="1" applyAlignment="1">
      <alignment/>
    </xf>
    <xf numFmtId="166" fontId="61" fillId="0" borderId="10" xfId="0" applyNumberFormat="1" applyFont="1" applyBorder="1" applyAlignment="1">
      <alignment/>
    </xf>
    <xf numFmtId="3" fontId="61" fillId="0" borderId="10" xfId="0" applyNumberFormat="1" applyFont="1" applyFill="1" applyBorder="1" applyAlignment="1">
      <alignment/>
    </xf>
    <xf numFmtId="166" fontId="61" fillId="0" borderId="0" xfId="0" applyNumberFormat="1" applyFont="1" applyAlignment="1">
      <alignment/>
    </xf>
    <xf numFmtId="0" fontId="61" fillId="0" borderId="0" xfId="0" applyFont="1" applyAlignment="1">
      <alignment/>
    </xf>
    <xf numFmtId="4" fontId="61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166" fontId="62" fillId="0" borderId="0" xfId="0" applyNumberFormat="1" applyFont="1" applyAlignment="1">
      <alignment/>
    </xf>
    <xf numFmtId="166" fontId="61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4" fontId="61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166" fontId="61" fillId="0" borderId="0" xfId="0" applyNumberFormat="1" applyFont="1" applyFill="1" applyAlignment="1">
      <alignment/>
    </xf>
    <xf numFmtId="166" fontId="62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166" fontId="61" fillId="0" borderId="0" xfId="0" applyNumberFormat="1" applyFont="1" applyAlignment="1">
      <alignment horizontal="center"/>
    </xf>
    <xf numFmtId="166" fontId="61" fillId="4" borderId="10" xfId="0" applyNumberFormat="1" applyFont="1" applyFill="1" applyBorder="1" applyAlignment="1">
      <alignment/>
    </xf>
    <xf numFmtId="166" fontId="61" fillId="37" borderId="10" xfId="0" applyNumberFormat="1" applyFont="1" applyFill="1" applyBorder="1" applyAlignment="1">
      <alignment/>
    </xf>
    <xf numFmtId="166" fontId="3" fillId="33" borderId="11" xfId="0" applyNumberFormat="1" applyFont="1" applyFill="1" applyBorder="1" applyAlignment="1">
      <alignment/>
    </xf>
    <xf numFmtId="166" fontId="3" fillId="4" borderId="10" xfId="0" applyNumberFormat="1" applyFont="1" applyFill="1" applyBorder="1" applyAlignment="1">
      <alignment/>
    </xf>
    <xf numFmtId="166" fontId="4" fillId="32" borderId="10" xfId="0" applyNumberFormat="1" applyFont="1" applyFill="1" applyBorder="1" applyAlignment="1">
      <alignment/>
    </xf>
    <xf numFmtId="166" fontId="3" fillId="35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32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3" fontId="3" fillId="4" borderId="10" xfId="0" applyNumberFormat="1" applyFont="1" applyFill="1" applyBorder="1" applyAlignment="1">
      <alignment/>
    </xf>
    <xf numFmtId="3" fontId="4" fillId="32" borderId="12" xfId="0" applyNumberFormat="1" applyFont="1" applyFill="1" applyBorder="1" applyAlignment="1">
      <alignment/>
    </xf>
    <xf numFmtId="166" fontId="4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166" fontId="4" fillId="0" borderId="0" xfId="0" applyNumberFormat="1" applyFont="1" applyAlignment="1">
      <alignment/>
    </xf>
    <xf numFmtId="166" fontId="4" fillId="36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166" fontId="4" fillId="38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33" borderId="11" xfId="0" applyFont="1" applyFill="1" applyBorder="1" applyAlignment="1">
      <alignment/>
    </xf>
    <xf numFmtId="166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6" fontId="5" fillId="32" borderId="1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0" fontId="4" fillId="38" borderId="10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4" fillId="35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39" borderId="0" xfId="0" applyFont="1" applyFill="1" applyAlignment="1">
      <alignment/>
    </xf>
    <xf numFmtId="0" fontId="4" fillId="37" borderId="10" xfId="0" applyFont="1" applyFill="1" applyBorder="1" applyAlignment="1">
      <alignment/>
    </xf>
    <xf numFmtId="0" fontId="3" fillId="4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/>
    </xf>
    <xf numFmtId="0" fontId="4" fillId="38" borderId="0" xfId="0" applyFont="1" applyFill="1" applyAlignment="1">
      <alignment/>
    </xf>
    <xf numFmtId="3" fontId="6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7" fillId="40" borderId="11" xfId="0" applyFont="1" applyFill="1" applyBorder="1" applyAlignment="1">
      <alignment horizontal="center" vertical="center"/>
    </xf>
    <xf numFmtId="0" fontId="7" fillId="40" borderId="11" xfId="0" applyFont="1" applyFill="1" applyBorder="1" applyAlignment="1">
      <alignment horizontal="center" vertical="center" wrapText="1" readingOrder="1"/>
    </xf>
    <xf numFmtId="0" fontId="7" fillId="40" borderId="11" xfId="0" applyFont="1" applyFill="1" applyBorder="1" applyAlignment="1">
      <alignment horizontal="center" vertical="center" wrapText="1"/>
    </xf>
    <xf numFmtId="3" fontId="62" fillId="0" borderId="0" xfId="0" applyNumberFormat="1" applyFont="1" applyFill="1" applyAlignment="1">
      <alignment/>
    </xf>
    <xf numFmtId="0" fontId="63" fillId="0" borderId="0" xfId="0" applyFont="1" applyFill="1" applyAlignment="1">
      <alignment horizontal="right"/>
    </xf>
    <xf numFmtId="166" fontId="64" fillId="0" borderId="0" xfId="0" applyNumberFormat="1" applyFont="1" applyAlignment="1">
      <alignment/>
    </xf>
    <xf numFmtId="166" fontId="65" fillId="0" borderId="10" xfId="0" applyNumberFormat="1" applyFont="1" applyFill="1" applyBorder="1" applyAlignment="1">
      <alignment/>
    </xf>
    <xf numFmtId="3" fontId="65" fillId="0" borderId="10" xfId="0" applyNumberFormat="1" applyFont="1" applyFill="1" applyBorder="1" applyAlignment="1">
      <alignment/>
    </xf>
    <xf numFmtId="166" fontId="65" fillId="0" borderId="10" xfId="0" applyNumberFormat="1" applyFont="1" applyBorder="1" applyAlignment="1">
      <alignment/>
    </xf>
    <xf numFmtId="3" fontId="65" fillId="0" borderId="10" xfId="0" applyNumberFormat="1" applyFont="1" applyBorder="1" applyAlignment="1">
      <alignment/>
    </xf>
    <xf numFmtId="3" fontId="65" fillId="0" borderId="12" xfId="0" applyNumberFormat="1" applyFont="1" applyFill="1" applyBorder="1" applyAlignment="1">
      <alignment/>
    </xf>
    <xf numFmtId="3" fontId="66" fillId="0" borderId="12" xfId="0" applyNumberFormat="1" applyFont="1" applyFill="1" applyBorder="1" applyAlignment="1">
      <alignment/>
    </xf>
    <xf numFmtId="166" fontId="3" fillId="40" borderId="11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3" fillId="17" borderId="11" xfId="0" applyNumberFormat="1" applyFont="1" applyFill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41" borderId="13" xfId="0" applyNumberFormat="1" applyFont="1" applyFill="1" applyBorder="1" applyAlignment="1">
      <alignment/>
    </xf>
    <xf numFmtId="0" fontId="4" fillId="0" borderId="10" xfId="55" applyFont="1" applyFill="1" applyBorder="1" applyAlignment="1">
      <alignment horizontal="left" vertical="center" wrapText="1"/>
      <protection/>
    </xf>
    <xf numFmtId="4" fontId="3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/>
    </xf>
    <xf numFmtId="3" fontId="3" fillId="42" borderId="14" xfId="0" applyNumberFormat="1" applyFont="1" applyFill="1" applyBorder="1" applyAlignment="1">
      <alignment horizontal="center"/>
    </xf>
    <xf numFmtId="3" fontId="7" fillId="42" borderId="14" xfId="0" applyNumberFormat="1" applyFont="1" applyFill="1" applyBorder="1" applyAlignment="1">
      <alignment horizontal="center"/>
    </xf>
    <xf numFmtId="0" fontId="3" fillId="43" borderId="15" xfId="0" applyFont="1" applyFill="1" applyBorder="1" applyAlignment="1">
      <alignment horizontal="center"/>
    </xf>
    <xf numFmtId="3" fontId="3" fillId="43" borderId="16" xfId="0" applyNumberFormat="1" applyFont="1" applyFill="1" applyBorder="1" applyAlignment="1">
      <alignment horizontal="center"/>
    </xf>
    <xf numFmtId="3" fontId="3" fillId="43" borderId="17" xfId="0" applyNumberFormat="1" applyFont="1" applyFill="1" applyBorder="1" applyAlignment="1">
      <alignment/>
    </xf>
    <xf numFmtId="0" fontId="3" fillId="41" borderId="18" xfId="0" applyFont="1" applyFill="1" applyBorder="1" applyAlignment="1">
      <alignment horizontal="center"/>
    </xf>
    <xf numFmtId="3" fontId="3" fillId="41" borderId="19" xfId="0" applyNumberFormat="1" applyFont="1" applyFill="1" applyBorder="1" applyAlignment="1">
      <alignment horizontal="center"/>
    </xf>
    <xf numFmtId="166" fontId="4" fillId="37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3" fillId="34" borderId="11" xfId="0" applyNumberFormat="1" applyFont="1" applyFill="1" applyBorder="1" applyAlignment="1">
      <alignment horizontal="right" vertical="center"/>
    </xf>
    <xf numFmtId="3" fontId="3" fillId="33" borderId="11" xfId="0" applyNumberFormat="1" applyFont="1" applyFill="1" applyBorder="1" applyAlignment="1">
      <alignment horizontal="right"/>
    </xf>
    <xf numFmtId="166" fontId="61" fillId="0" borderId="10" xfId="0" applyNumberFormat="1" applyFont="1" applyFill="1" applyBorder="1" applyAlignment="1">
      <alignment/>
    </xf>
    <xf numFmtId="166" fontId="62" fillId="0" borderId="10" xfId="0" applyNumberFormat="1" applyFont="1" applyFill="1" applyBorder="1" applyAlignment="1">
      <alignment/>
    </xf>
    <xf numFmtId="166" fontId="4" fillId="0" borderId="0" xfId="0" applyNumberFormat="1" applyFont="1" applyFill="1" applyAlignment="1">
      <alignment/>
    </xf>
    <xf numFmtId="166" fontId="4" fillId="0" borderId="10" xfId="0" applyNumberFormat="1" applyFont="1" applyFill="1" applyBorder="1" applyAlignment="1">
      <alignment horizontal="right"/>
    </xf>
    <xf numFmtId="3" fontId="67" fillId="0" borderId="0" xfId="0" applyNumberFormat="1" applyFont="1" applyAlignment="1">
      <alignment/>
    </xf>
    <xf numFmtId="3" fontId="68" fillId="0" borderId="0" xfId="0" applyNumberFormat="1" applyFont="1" applyAlignment="1">
      <alignment/>
    </xf>
    <xf numFmtId="0" fontId="7" fillId="40" borderId="20" xfId="0" applyFont="1" applyFill="1" applyBorder="1" applyAlignment="1">
      <alignment horizontal="center" vertical="center" wrapText="1"/>
    </xf>
    <xf numFmtId="166" fontId="3" fillId="34" borderId="20" xfId="0" applyNumberFormat="1" applyFont="1" applyFill="1" applyBorder="1" applyAlignment="1">
      <alignment horizontal="right" vertical="center"/>
    </xf>
    <xf numFmtId="166" fontId="3" fillId="33" borderId="20" xfId="0" applyNumberFormat="1" applyFont="1" applyFill="1" applyBorder="1" applyAlignment="1">
      <alignment/>
    </xf>
    <xf numFmtId="166" fontId="3" fillId="4" borderId="21" xfId="0" applyNumberFormat="1" applyFont="1" applyFill="1" applyBorder="1" applyAlignment="1">
      <alignment/>
    </xf>
    <xf numFmtId="3" fontId="4" fillId="32" borderId="21" xfId="0" applyNumberFormat="1" applyFont="1" applyFill="1" applyBorder="1" applyAlignment="1">
      <alignment/>
    </xf>
    <xf numFmtId="166" fontId="4" fillId="0" borderId="21" xfId="0" applyNumberFormat="1" applyFont="1" applyFill="1" applyBorder="1" applyAlignment="1">
      <alignment/>
    </xf>
    <xf numFmtId="166" fontId="4" fillId="32" borderId="21" xfId="0" applyNumberFormat="1" applyFont="1" applyFill="1" applyBorder="1" applyAlignment="1">
      <alignment/>
    </xf>
    <xf numFmtId="166" fontId="4" fillId="0" borderId="21" xfId="0" applyNumberFormat="1" applyFont="1" applyBorder="1" applyAlignment="1">
      <alignment/>
    </xf>
    <xf numFmtId="166" fontId="3" fillId="35" borderId="21" xfId="0" applyNumberFormat="1" applyFont="1" applyFill="1" applyBorder="1" applyAlignment="1">
      <alignment/>
    </xf>
    <xf numFmtId="166" fontId="68" fillId="34" borderId="22" xfId="0" applyNumberFormat="1" applyFont="1" applyFill="1" applyBorder="1" applyAlignment="1">
      <alignment horizontal="right" vertical="center"/>
    </xf>
    <xf numFmtId="3" fontId="3" fillId="0" borderId="23" xfId="0" applyNumberFormat="1" applyFont="1" applyBorder="1" applyAlignment="1">
      <alignment horizontal="center" vertical="center"/>
    </xf>
    <xf numFmtId="166" fontId="8" fillId="33" borderId="22" xfId="0" applyNumberFormat="1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166" fontId="8" fillId="4" borderId="24" xfId="0" applyNumberFormat="1" applyFont="1" applyFill="1" applyBorder="1" applyAlignment="1">
      <alignment/>
    </xf>
    <xf numFmtId="3" fontId="67" fillId="32" borderId="24" xfId="0" applyNumberFormat="1" applyFont="1" applyFill="1" applyBorder="1" applyAlignment="1">
      <alignment/>
    </xf>
    <xf numFmtId="3" fontId="67" fillId="0" borderId="24" xfId="0" applyNumberFormat="1" applyFont="1" applyBorder="1" applyAlignment="1">
      <alignment/>
    </xf>
    <xf numFmtId="166" fontId="67" fillId="32" borderId="24" xfId="0" applyNumberFormat="1" applyFont="1" applyFill="1" applyBorder="1" applyAlignment="1">
      <alignment/>
    </xf>
    <xf numFmtId="166" fontId="68" fillId="4" borderId="24" xfId="0" applyNumberFormat="1" applyFont="1" applyFill="1" applyBorder="1" applyAlignment="1">
      <alignment/>
    </xf>
    <xf numFmtId="3" fontId="4" fillId="32" borderId="24" xfId="0" applyNumberFormat="1" applyFont="1" applyFill="1" applyBorder="1" applyAlignment="1">
      <alignment/>
    </xf>
    <xf numFmtId="3" fontId="4" fillId="0" borderId="24" xfId="0" applyNumberFormat="1" applyFont="1" applyBorder="1" applyAlignment="1">
      <alignment/>
    </xf>
    <xf numFmtId="3" fontId="67" fillId="0" borderId="24" xfId="0" applyNumberFormat="1" applyFont="1" applyFill="1" applyBorder="1" applyAlignment="1">
      <alignment/>
    </xf>
    <xf numFmtId="166" fontId="68" fillId="35" borderId="24" xfId="0" applyNumberFormat="1" applyFont="1" applyFill="1" applyBorder="1" applyAlignment="1">
      <alignment/>
    </xf>
    <xf numFmtId="3" fontId="68" fillId="35" borderId="24" xfId="0" applyNumberFormat="1" applyFont="1" applyFill="1" applyBorder="1" applyAlignment="1">
      <alignment/>
    </xf>
    <xf numFmtId="3" fontId="67" fillId="0" borderId="23" xfId="0" applyNumberFormat="1" applyFont="1" applyBorder="1" applyAlignment="1">
      <alignment/>
    </xf>
    <xf numFmtId="166" fontId="68" fillId="33" borderId="22" xfId="0" applyNumberFormat="1" applyFont="1" applyFill="1" applyBorder="1" applyAlignment="1">
      <alignment/>
    </xf>
    <xf numFmtId="3" fontId="3" fillId="33" borderId="22" xfId="0" applyNumberFormat="1" applyFont="1" applyFill="1" applyBorder="1" applyAlignment="1">
      <alignment/>
    </xf>
    <xf numFmtId="3" fontId="3" fillId="4" borderId="24" xfId="0" applyNumberFormat="1" applyFont="1" applyFill="1" applyBorder="1" applyAlignment="1">
      <alignment/>
    </xf>
    <xf numFmtId="166" fontId="4" fillId="36" borderId="21" xfId="0" applyNumberFormat="1" applyFont="1" applyFill="1" applyBorder="1" applyAlignment="1">
      <alignment/>
    </xf>
    <xf numFmtId="166" fontId="65" fillId="0" borderId="21" xfId="0" applyNumberFormat="1" applyFont="1" applyFill="1" applyBorder="1" applyAlignment="1">
      <alignment/>
    </xf>
    <xf numFmtId="3" fontId="68" fillId="0" borderId="23" xfId="0" applyNumberFormat="1" applyFont="1" applyBorder="1" applyAlignment="1">
      <alignment/>
    </xf>
    <xf numFmtId="166" fontId="67" fillId="36" borderId="24" xfId="0" applyNumberFormat="1" applyFont="1" applyFill="1" applyBorder="1" applyAlignment="1">
      <alignment/>
    </xf>
    <xf numFmtId="3" fontId="67" fillId="0" borderId="24" xfId="55" applyNumberFormat="1" applyFont="1" applyFill="1" applyBorder="1" applyAlignment="1">
      <alignment horizontal="left" vertical="center" wrapText="1"/>
      <protection/>
    </xf>
    <xf numFmtId="166" fontId="61" fillId="4" borderId="21" xfId="0" applyNumberFormat="1" applyFont="1" applyFill="1" applyBorder="1" applyAlignment="1">
      <alignment/>
    </xf>
    <xf numFmtId="166" fontId="61" fillId="37" borderId="21" xfId="0" applyNumberFormat="1" applyFont="1" applyFill="1" applyBorder="1" applyAlignment="1">
      <alignment/>
    </xf>
    <xf numFmtId="166" fontId="3" fillId="40" borderId="20" xfId="0" applyNumberFormat="1" applyFont="1" applyFill="1" applyBorder="1" applyAlignment="1">
      <alignment/>
    </xf>
    <xf numFmtId="166" fontId="3" fillId="17" borderId="20" xfId="0" applyNumberFormat="1" applyFont="1" applyFill="1" applyBorder="1" applyAlignment="1">
      <alignment/>
    </xf>
    <xf numFmtId="3" fontId="68" fillId="4" borderId="24" xfId="0" applyNumberFormat="1" applyFont="1" applyFill="1" applyBorder="1" applyAlignment="1">
      <alignment/>
    </xf>
    <xf numFmtId="3" fontId="67" fillId="37" borderId="24" xfId="0" applyNumberFormat="1" applyFont="1" applyFill="1" applyBorder="1" applyAlignment="1">
      <alignment/>
    </xf>
    <xf numFmtId="166" fontId="68" fillId="40" borderId="22" xfId="0" applyNumberFormat="1" applyFont="1" applyFill="1" applyBorder="1" applyAlignment="1">
      <alignment/>
    </xf>
    <xf numFmtId="3" fontId="4" fillId="0" borderId="23" xfId="0" applyNumberFormat="1" applyFont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6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3" fontId="65" fillId="0" borderId="0" xfId="0" applyNumberFormat="1" applyFont="1" applyFill="1" applyAlignment="1">
      <alignment horizontal="center"/>
    </xf>
    <xf numFmtId="166" fontId="69" fillId="17" borderId="22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65" fillId="0" borderId="10" xfId="0" applyFont="1" applyFill="1" applyBorder="1" applyAlignment="1">
      <alignment/>
    </xf>
    <xf numFmtId="166" fontId="70" fillId="0" borderId="0" xfId="0" applyNumberFormat="1" applyFont="1" applyAlignment="1">
      <alignment/>
    </xf>
    <xf numFmtId="3" fontId="70" fillId="0" borderId="0" xfId="0" applyNumberFormat="1" applyFont="1" applyFill="1" applyAlignment="1">
      <alignment/>
    </xf>
    <xf numFmtId="3" fontId="61" fillId="0" borderId="0" xfId="0" applyNumberFormat="1" applyFont="1" applyFill="1" applyAlignment="1">
      <alignment/>
    </xf>
    <xf numFmtId="0" fontId="61" fillId="0" borderId="0" xfId="0" applyFont="1" applyAlignment="1">
      <alignment horizontal="center"/>
    </xf>
    <xf numFmtId="4" fontId="61" fillId="0" borderId="0" xfId="0" applyNumberFormat="1" applyFont="1" applyAlignment="1">
      <alignment horizontal="center" vertical="center"/>
    </xf>
    <xf numFmtId="49" fontId="64" fillId="0" borderId="0" xfId="0" applyNumberFormat="1" applyFont="1" applyAlignment="1">
      <alignment horizontal="right"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166" fontId="71" fillId="0" borderId="0" xfId="0" applyNumberFormat="1" applyFont="1" applyAlignment="1">
      <alignment/>
    </xf>
    <xf numFmtId="49" fontId="61" fillId="0" borderId="25" xfId="0" applyNumberFormat="1" applyFont="1" applyBorder="1" applyAlignment="1">
      <alignment/>
    </xf>
    <xf numFmtId="49" fontId="61" fillId="0" borderId="0" xfId="0" applyNumberFormat="1" applyFont="1" applyAlignment="1">
      <alignment/>
    </xf>
    <xf numFmtId="49" fontId="61" fillId="0" borderId="0" xfId="0" applyNumberFormat="1" applyFont="1" applyAlignment="1">
      <alignment wrapText="1"/>
    </xf>
    <xf numFmtId="3" fontId="65" fillId="38" borderId="10" xfId="0" applyNumberFormat="1" applyFont="1" applyFill="1" applyBorder="1" applyAlignment="1">
      <alignment/>
    </xf>
    <xf numFmtId="0" fontId="66" fillId="0" borderId="10" xfId="0" applyFont="1" applyFill="1" applyBorder="1" applyAlignment="1">
      <alignment/>
    </xf>
    <xf numFmtId="0" fontId="61" fillId="0" borderId="0" xfId="0" applyFont="1" applyFill="1" applyAlignment="1">
      <alignment/>
    </xf>
    <xf numFmtId="3" fontId="66" fillId="43" borderId="16" xfId="0" applyNumberFormat="1" applyFont="1" applyFill="1" applyBorder="1" applyAlignment="1">
      <alignment horizontal="center"/>
    </xf>
    <xf numFmtId="49" fontId="72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9" fillId="0" borderId="0" xfId="0" applyFont="1" applyFill="1" applyAlignment="1">
      <alignment horizontal="right"/>
    </xf>
    <xf numFmtId="4" fontId="0" fillId="0" borderId="0" xfId="0" applyNumberFormat="1" applyFill="1" applyAlignment="1">
      <alignment/>
    </xf>
    <xf numFmtId="4" fontId="59" fillId="0" borderId="0" xfId="0" applyNumberFormat="1" applyFont="1" applyAlignment="1">
      <alignment/>
    </xf>
    <xf numFmtId="4" fontId="59" fillId="0" borderId="0" xfId="0" applyNumberFormat="1" applyFont="1" applyAlignment="1">
      <alignment horizontal="center"/>
    </xf>
    <xf numFmtId="3" fontId="3" fillId="43" borderId="17" xfId="0" applyNumberFormat="1" applyFont="1" applyFill="1" applyBorder="1" applyAlignment="1">
      <alignment horizontal="center"/>
    </xf>
    <xf numFmtId="166" fontId="65" fillId="0" borderId="21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3" fontId="4" fillId="0" borderId="1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73" fillId="0" borderId="26" xfId="0" applyFont="1" applyBorder="1" applyAlignment="1">
      <alignment horizontal="right"/>
    </xf>
    <xf numFmtId="0" fontId="73" fillId="0" borderId="27" xfId="0" applyFont="1" applyBorder="1" applyAlignment="1">
      <alignment horizontal="right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1" fillId="0" borderId="0" xfId="0" applyFont="1" applyAlignment="1">
      <alignment horizontal="justify" vertical="center"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11" xfId="51"/>
    <cellStyle name="Normalno 2" xfId="52"/>
    <cellStyle name="Normalno 3" xfId="53"/>
    <cellStyle name="Normalno 4" xfId="54"/>
    <cellStyle name="Obično_List7" xfId="55"/>
    <cellStyle name="Percent" xfId="56"/>
    <cellStyle name="Povezana ćelija" xfId="57"/>
    <cellStyle name="Followed Hyperlink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91"/>
  <sheetViews>
    <sheetView tabSelected="1" zoomScalePageLayoutView="0" workbookViewId="0" topLeftCell="A152">
      <selection activeCell="A1" sqref="A1:N182"/>
    </sheetView>
  </sheetViews>
  <sheetFormatPr defaultColWidth="9.140625" defaultRowHeight="12.75"/>
  <cols>
    <col min="1" max="1" width="5.421875" style="13" customWidth="1"/>
    <col min="2" max="2" width="39.00390625" style="13" customWidth="1"/>
    <col min="3" max="4" width="14.28125" style="13" customWidth="1"/>
    <col min="5" max="6" width="12.57421875" style="13" customWidth="1"/>
    <col min="7" max="7" width="13.00390625" style="13" customWidth="1"/>
    <col min="8" max="8" width="14.00390625" style="13" customWidth="1"/>
    <col min="9" max="9" width="12.7109375" style="13" customWidth="1"/>
    <col min="10" max="13" width="11.7109375" style="13" customWidth="1"/>
    <col min="14" max="14" width="12.57421875" style="13" customWidth="1"/>
    <col min="15" max="15" width="13.00390625" style="13" customWidth="1"/>
    <col min="16" max="16" width="12.7109375" style="13" customWidth="1"/>
    <col min="17" max="17" width="12.140625" style="13" customWidth="1"/>
    <col min="18" max="18" width="13.28125" style="13" customWidth="1"/>
    <col min="19" max="19" width="12.140625" style="13" customWidth="1"/>
    <col min="20" max="16384" width="9.140625" style="13" customWidth="1"/>
  </cols>
  <sheetData>
    <row r="1" spans="1:3" ht="15">
      <c r="A1" s="1" t="s">
        <v>101</v>
      </c>
      <c r="B1" s="1"/>
      <c r="C1" s="1"/>
    </row>
    <row r="2" ht="14.25">
      <c r="A2" s="13" t="s">
        <v>108</v>
      </c>
    </row>
    <row r="3" spans="1:13" ht="15">
      <c r="A3" s="1" t="s">
        <v>167</v>
      </c>
      <c r="B3" s="1"/>
      <c r="C3" s="1"/>
      <c r="E3" s="209"/>
      <c r="F3" s="209"/>
      <c r="G3" s="209"/>
      <c r="H3" s="209"/>
      <c r="I3" s="75"/>
      <c r="J3" s="75"/>
      <c r="K3" s="75"/>
      <c r="L3" s="75"/>
      <c r="M3" s="75"/>
    </row>
    <row r="4" spans="2:14" ht="14.25" customHeight="1">
      <c r="B4" s="214" t="s">
        <v>163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</row>
    <row r="5" spans="2:14" ht="15" customHeight="1" thickBot="1">
      <c r="B5" s="87"/>
      <c r="C5" s="87"/>
      <c r="D5" s="87"/>
      <c r="E5" s="103"/>
      <c r="F5" s="87"/>
      <c r="G5" s="87"/>
      <c r="H5" s="87"/>
      <c r="I5" s="87"/>
      <c r="J5" s="87"/>
      <c r="K5" s="87"/>
      <c r="L5" s="87"/>
      <c r="M5" s="87"/>
      <c r="N5" s="87"/>
    </row>
    <row r="6" spans="2:14" ht="19.5" customHeight="1">
      <c r="B6" s="87"/>
      <c r="C6" s="110" t="s">
        <v>138</v>
      </c>
      <c r="D6" s="203">
        <f>SUM(E6:M6)</f>
        <v>-1576801</v>
      </c>
      <c r="E6" s="111">
        <f aca="true" t="shared" si="0" ref="E6:L6">E7-E10</f>
        <v>0</v>
      </c>
      <c r="F6" s="111">
        <f t="shared" si="0"/>
        <v>34617</v>
      </c>
      <c r="G6" s="111">
        <f t="shared" si="0"/>
        <v>118563</v>
      </c>
      <c r="H6" s="111">
        <f t="shared" si="0"/>
        <v>-666975</v>
      </c>
      <c r="I6" s="111">
        <f t="shared" si="0"/>
        <v>-1350998</v>
      </c>
      <c r="J6" s="111">
        <f>J7-J10</f>
        <v>-29507</v>
      </c>
      <c r="K6" s="111">
        <f t="shared" si="0"/>
        <v>121341</v>
      </c>
      <c r="L6" s="111">
        <f t="shared" si="0"/>
        <v>196158</v>
      </c>
      <c r="M6" s="189"/>
      <c r="N6" s="112"/>
    </row>
    <row r="7" spans="2:14" ht="19.5" customHeight="1" thickBot="1">
      <c r="B7" s="87"/>
      <c r="C7" s="113" t="s">
        <v>137</v>
      </c>
      <c r="D7" s="114">
        <f>SUM(E7:M7)</f>
        <v>41388671</v>
      </c>
      <c r="E7" s="114">
        <v>31452175</v>
      </c>
      <c r="F7" s="114">
        <v>108159</v>
      </c>
      <c r="G7" s="114">
        <v>1731539</v>
      </c>
      <c r="H7" s="114">
        <v>900150</v>
      </c>
      <c r="I7" s="114">
        <v>5824486</v>
      </c>
      <c r="J7" s="114">
        <v>111882</v>
      </c>
      <c r="K7" s="114">
        <v>643661</v>
      </c>
      <c r="L7" s="114">
        <v>612899</v>
      </c>
      <c r="M7" s="114">
        <v>3720</v>
      </c>
      <c r="N7" s="104"/>
    </row>
    <row r="8" spans="2:14" ht="20.25" customHeight="1" thickBot="1">
      <c r="B8" s="210" t="s">
        <v>136</v>
      </c>
      <c r="C8" s="210"/>
      <c r="D8" s="211"/>
      <c r="E8" s="108">
        <v>11</v>
      </c>
      <c r="F8" s="108">
        <v>12</v>
      </c>
      <c r="G8" s="108">
        <v>52</v>
      </c>
      <c r="H8" s="108">
        <v>31</v>
      </c>
      <c r="I8" s="108">
        <v>43</v>
      </c>
      <c r="J8" s="108">
        <v>61</v>
      </c>
      <c r="K8" s="108">
        <v>51</v>
      </c>
      <c r="L8" s="108">
        <v>56</v>
      </c>
      <c r="M8" s="108">
        <v>71</v>
      </c>
      <c r="N8" s="109"/>
    </row>
    <row r="9" spans="1:14" ht="78" customHeight="1" thickBot="1">
      <c r="A9" s="88" t="s">
        <v>99</v>
      </c>
      <c r="B9" s="88" t="s">
        <v>100</v>
      </c>
      <c r="C9" s="125" t="s">
        <v>157</v>
      </c>
      <c r="D9" s="125" t="s">
        <v>165</v>
      </c>
      <c r="E9" s="89" t="s">
        <v>143</v>
      </c>
      <c r="F9" s="89" t="s">
        <v>144</v>
      </c>
      <c r="G9" s="90" t="s">
        <v>148</v>
      </c>
      <c r="H9" s="90" t="s">
        <v>123</v>
      </c>
      <c r="I9" s="90" t="s">
        <v>166</v>
      </c>
      <c r="J9" s="90" t="s">
        <v>124</v>
      </c>
      <c r="K9" s="90" t="s">
        <v>135</v>
      </c>
      <c r="L9" s="90" t="s">
        <v>145</v>
      </c>
      <c r="M9" s="90" t="s">
        <v>142</v>
      </c>
      <c r="N9" s="125" t="s">
        <v>158</v>
      </c>
    </row>
    <row r="10" spans="1:16" ht="19.5" customHeight="1" thickBot="1">
      <c r="A10" s="9" t="s">
        <v>106</v>
      </c>
      <c r="B10" s="10" t="s">
        <v>107</v>
      </c>
      <c r="C10" s="134">
        <f aca="true" t="shared" si="1" ref="C10:M10">C12+C76</f>
        <v>41329264</v>
      </c>
      <c r="D10" s="126">
        <f t="shared" si="1"/>
        <v>42965472</v>
      </c>
      <c r="E10" s="11">
        <f t="shared" si="1"/>
        <v>31452175</v>
      </c>
      <c r="F10" s="11">
        <f t="shared" si="1"/>
        <v>73542</v>
      </c>
      <c r="G10" s="11">
        <f t="shared" si="1"/>
        <v>1612976</v>
      </c>
      <c r="H10" s="11">
        <f t="shared" si="1"/>
        <v>1567125</v>
      </c>
      <c r="I10" s="11">
        <f t="shared" si="1"/>
        <v>7175484</v>
      </c>
      <c r="J10" s="11">
        <f t="shared" si="1"/>
        <v>141389</v>
      </c>
      <c r="K10" s="11">
        <f t="shared" si="1"/>
        <v>522320</v>
      </c>
      <c r="L10" s="11">
        <f t="shared" si="1"/>
        <v>416741</v>
      </c>
      <c r="M10" s="11">
        <f t="shared" si="1"/>
        <v>3720</v>
      </c>
      <c r="N10" s="117">
        <f>D10/C10*100</f>
        <v>103.95895750768753</v>
      </c>
      <c r="P10" s="51"/>
    </row>
    <row r="11" spans="1:14" ht="15" customHeight="1" thickBot="1">
      <c r="A11" s="55"/>
      <c r="B11" s="55"/>
      <c r="C11" s="135"/>
      <c r="D11" s="56"/>
      <c r="E11" s="55"/>
      <c r="F11" s="55"/>
      <c r="G11" s="76"/>
      <c r="H11" s="73"/>
      <c r="I11" s="73"/>
      <c r="J11" s="73"/>
      <c r="K11" s="73"/>
      <c r="L11" s="73"/>
      <c r="M11" s="73"/>
      <c r="N11" s="68"/>
    </row>
    <row r="12" spans="1:16" s="1" customFormat="1" ht="15.75" thickBot="1">
      <c r="A12" s="8">
        <v>3</v>
      </c>
      <c r="B12" s="57" t="s">
        <v>0</v>
      </c>
      <c r="C12" s="136">
        <f aca="true" t="shared" si="2" ref="C12:M12">SUM(C14+C25+C57+C64+C68+C71+C74)</f>
        <v>40571755</v>
      </c>
      <c r="D12" s="127">
        <f t="shared" si="2"/>
        <v>42496472</v>
      </c>
      <c r="E12" s="35">
        <f t="shared" si="2"/>
        <v>31190775</v>
      </c>
      <c r="F12" s="35">
        <f t="shared" si="2"/>
        <v>73542</v>
      </c>
      <c r="G12" s="35">
        <f t="shared" si="2"/>
        <v>1583976</v>
      </c>
      <c r="H12" s="35">
        <f t="shared" si="2"/>
        <v>1507125</v>
      </c>
      <c r="I12" s="35">
        <f t="shared" si="2"/>
        <v>7140454</v>
      </c>
      <c r="J12" s="35">
        <f t="shared" si="2"/>
        <v>141389</v>
      </c>
      <c r="K12" s="35">
        <f t="shared" si="2"/>
        <v>442470</v>
      </c>
      <c r="L12" s="35">
        <f t="shared" si="2"/>
        <v>416741</v>
      </c>
      <c r="M12" s="35">
        <f t="shared" si="2"/>
        <v>0</v>
      </c>
      <c r="N12" s="118">
        <f>D12/C12*100</f>
        <v>104.74398260563291</v>
      </c>
      <c r="O12" s="51"/>
      <c r="P12" s="51"/>
    </row>
    <row r="13" spans="3:21" s="1" customFormat="1" ht="15">
      <c r="C13" s="137"/>
      <c r="D13" s="16"/>
      <c r="E13" s="58"/>
      <c r="F13" s="58"/>
      <c r="G13" s="59"/>
      <c r="H13" s="60"/>
      <c r="I13" s="60"/>
      <c r="J13" s="60"/>
      <c r="K13" s="60"/>
      <c r="L13" s="60"/>
      <c r="M13" s="60"/>
      <c r="N13" s="61"/>
      <c r="R13" s="84"/>
      <c r="S13" s="80"/>
      <c r="T13" s="80"/>
      <c r="U13" s="72"/>
    </row>
    <row r="14" spans="1:21" s="1" customFormat="1" ht="15">
      <c r="A14" s="6">
        <v>31</v>
      </c>
      <c r="B14" s="6" t="s">
        <v>1</v>
      </c>
      <c r="C14" s="138">
        <f>C15+C19+C21</f>
        <v>31574945</v>
      </c>
      <c r="D14" s="128">
        <f>D15+D19+D21</f>
        <v>33312147</v>
      </c>
      <c r="E14" s="36">
        <f aca="true" t="shared" si="3" ref="E14:M14">E15+E19+E21</f>
        <v>27706845</v>
      </c>
      <c r="F14" s="36">
        <f t="shared" si="3"/>
        <v>6990</v>
      </c>
      <c r="G14" s="36">
        <f t="shared" si="3"/>
        <v>279600</v>
      </c>
      <c r="H14" s="36">
        <f t="shared" si="3"/>
        <v>1021475</v>
      </c>
      <c r="I14" s="36">
        <f t="shared" si="3"/>
        <v>3883408</v>
      </c>
      <c r="J14" s="36">
        <f t="shared" si="3"/>
        <v>0</v>
      </c>
      <c r="K14" s="36">
        <f t="shared" si="3"/>
        <v>374219</v>
      </c>
      <c r="L14" s="36">
        <f t="shared" si="3"/>
        <v>39610</v>
      </c>
      <c r="M14" s="36">
        <f t="shared" si="3"/>
        <v>0</v>
      </c>
      <c r="N14" s="46">
        <f>D14/C14*100</f>
        <v>105.50183697865508</v>
      </c>
      <c r="O14" s="51"/>
      <c r="P14" s="51"/>
      <c r="Q14" s="13"/>
      <c r="R14" s="83"/>
      <c r="S14" s="80"/>
      <c r="T14" s="80"/>
      <c r="U14" s="72"/>
    </row>
    <row r="15" spans="1:248" s="69" customFormat="1" ht="14.25">
      <c r="A15" s="7">
        <v>311</v>
      </c>
      <c r="B15" s="7" t="s">
        <v>78</v>
      </c>
      <c r="C15" s="139">
        <f>SUM(C16:C18)</f>
        <v>26056579</v>
      </c>
      <c r="D15" s="129">
        <f>SUM(D16:D18)</f>
        <v>27186802</v>
      </c>
      <c r="E15" s="62">
        <f aca="true" t="shared" si="4" ref="E15:L15">SUM(E16:E18)</f>
        <v>23316521</v>
      </c>
      <c r="F15" s="62">
        <f t="shared" si="4"/>
        <v>6000</v>
      </c>
      <c r="G15" s="63">
        <f t="shared" si="4"/>
        <v>240000</v>
      </c>
      <c r="H15" s="63">
        <f t="shared" si="4"/>
        <v>697413</v>
      </c>
      <c r="I15" s="63">
        <f t="shared" si="4"/>
        <v>2571650</v>
      </c>
      <c r="J15" s="63">
        <f t="shared" si="4"/>
        <v>0</v>
      </c>
      <c r="K15" s="63">
        <f t="shared" si="4"/>
        <v>321218</v>
      </c>
      <c r="L15" s="63">
        <f t="shared" si="4"/>
        <v>34000</v>
      </c>
      <c r="M15" s="63"/>
      <c r="N15" s="115">
        <f>D15/C15*100</f>
        <v>104.33757248025537</v>
      </c>
      <c r="O15" s="68"/>
      <c r="P15" s="68"/>
      <c r="Q15" s="166"/>
      <c r="R15" s="167"/>
      <c r="S15" s="80"/>
      <c r="T15" s="80"/>
      <c r="U15" s="80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</row>
    <row r="16" spans="1:21" ht="14.25">
      <c r="A16" s="4">
        <v>3111</v>
      </c>
      <c r="B16" s="4" t="s">
        <v>36</v>
      </c>
      <c r="C16" s="140">
        <v>25497198</v>
      </c>
      <c r="D16" s="130">
        <f>SUM(E16:M16)</f>
        <v>26583584</v>
      </c>
      <c r="E16" s="3">
        <v>23206521</v>
      </c>
      <c r="F16" s="3">
        <v>6000</v>
      </c>
      <c r="G16" s="39">
        <v>240000</v>
      </c>
      <c r="H16" s="40">
        <v>619413</v>
      </c>
      <c r="I16" s="40">
        <v>2477650</v>
      </c>
      <c r="J16" s="95"/>
      <c r="K16" s="95"/>
      <c r="L16" s="40">
        <v>34000</v>
      </c>
      <c r="M16" s="95"/>
      <c r="N16" s="12">
        <f>D16/C16*100</f>
        <v>104.26080544222938</v>
      </c>
      <c r="O16" s="53"/>
      <c r="P16" s="75"/>
      <c r="Q16" s="75"/>
      <c r="R16" s="83"/>
      <c r="S16" s="170"/>
      <c r="T16" s="80"/>
      <c r="U16" s="80"/>
    </row>
    <row r="17" spans="1:21" ht="15">
      <c r="A17" s="4">
        <v>3112</v>
      </c>
      <c r="B17" s="4" t="s">
        <v>37</v>
      </c>
      <c r="C17" s="140">
        <v>73800</v>
      </c>
      <c r="D17" s="130">
        <f aca="true" t="shared" si="5" ref="D17:D24">SUM(E17:M17)</f>
        <v>78000</v>
      </c>
      <c r="E17" s="96"/>
      <c r="F17" s="96"/>
      <c r="G17" s="97"/>
      <c r="H17" s="40">
        <v>78000</v>
      </c>
      <c r="I17" s="95"/>
      <c r="J17" s="95"/>
      <c r="K17" s="95"/>
      <c r="L17" s="95"/>
      <c r="M17" s="95"/>
      <c r="N17" s="12">
        <f>D17/C17*100</f>
        <v>105.6910569105691</v>
      </c>
      <c r="O17" s="68"/>
      <c r="P17" s="68"/>
      <c r="Q17" s="53"/>
      <c r="R17" s="85"/>
      <c r="S17" s="85"/>
      <c r="T17" s="83"/>
      <c r="U17" s="80"/>
    </row>
    <row r="18" spans="1:21" ht="14.25">
      <c r="A18" s="4">
        <v>3113</v>
      </c>
      <c r="B18" s="4" t="s">
        <v>38</v>
      </c>
      <c r="C18" s="140">
        <v>485581</v>
      </c>
      <c r="D18" s="130">
        <f t="shared" si="5"/>
        <v>525218</v>
      </c>
      <c r="E18" s="3">
        <v>110000</v>
      </c>
      <c r="F18" s="96"/>
      <c r="G18" s="97"/>
      <c r="H18" s="95"/>
      <c r="I18" s="40">
        <v>94000</v>
      </c>
      <c r="J18" s="95"/>
      <c r="K18" s="40">
        <v>321218</v>
      </c>
      <c r="L18" s="95"/>
      <c r="M18" s="95"/>
      <c r="N18" s="12">
        <f>D18/C18*100</f>
        <v>108.16279879155073</v>
      </c>
      <c r="O18" s="53"/>
      <c r="P18" s="116"/>
      <c r="Q18" s="53"/>
      <c r="R18" s="83"/>
      <c r="S18" s="83"/>
      <c r="T18" s="80"/>
      <c r="U18" s="80"/>
    </row>
    <row r="19" spans="1:201" s="69" customFormat="1" ht="15">
      <c r="A19" s="7">
        <v>312</v>
      </c>
      <c r="B19" s="7" t="s">
        <v>39</v>
      </c>
      <c r="C19" s="139">
        <f>SUM(C20)</f>
        <v>1297550</v>
      </c>
      <c r="D19" s="131">
        <f aca="true" t="shared" si="6" ref="D19:N19">SUM(D20)</f>
        <v>1670091</v>
      </c>
      <c r="E19" s="37">
        <f t="shared" si="6"/>
        <v>531500</v>
      </c>
      <c r="F19" s="37">
        <f t="shared" si="6"/>
        <v>0</v>
      </c>
      <c r="G19" s="41">
        <f t="shared" si="6"/>
        <v>0</v>
      </c>
      <c r="H19" s="41">
        <f t="shared" si="6"/>
        <v>227718</v>
      </c>
      <c r="I19" s="41">
        <f t="shared" si="6"/>
        <v>910873</v>
      </c>
      <c r="J19" s="41">
        <f t="shared" si="6"/>
        <v>0</v>
      </c>
      <c r="K19" s="41">
        <f t="shared" si="6"/>
        <v>0</v>
      </c>
      <c r="L19" s="41">
        <f t="shared" si="6"/>
        <v>0</v>
      </c>
      <c r="M19" s="41">
        <f t="shared" si="6"/>
        <v>0</v>
      </c>
      <c r="N19" s="41">
        <f t="shared" si="6"/>
        <v>128.71110939848177</v>
      </c>
      <c r="O19" s="53"/>
      <c r="P19" s="53"/>
      <c r="Q19" s="169"/>
      <c r="R19" s="83"/>
      <c r="S19" s="84"/>
      <c r="T19" s="80"/>
      <c r="U19" s="80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</row>
    <row r="20" spans="1:201" s="78" customFormat="1" ht="14.25">
      <c r="A20" s="64">
        <v>3121</v>
      </c>
      <c r="B20" s="64" t="s">
        <v>39</v>
      </c>
      <c r="C20" s="140">
        <v>1297550</v>
      </c>
      <c r="D20" s="130">
        <f t="shared" si="5"/>
        <v>1670091</v>
      </c>
      <c r="E20" s="54">
        <v>531500</v>
      </c>
      <c r="F20" s="54"/>
      <c r="G20" s="186"/>
      <c r="H20" s="40">
        <v>227718</v>
      </c>
      <c r="I20" s="40">
        <v>910873</v>
      </c>
      <c r="J20" s="95"/>
      <c r="K20" s="95"/>
      <c r="L20" s="40"/>
      <c r="M20" s="19"/>
      <c r="N20" s="12">
        <f>D20/C20*100</f>
        <v>128.71110939848177</v>
      </c>
      <c r="O20" s="53"/>
      <c r="P20" s="168"/>
      <c r="Q20" s="53"/>
      <c r="R20" s="83"/>
      <c r="S20" s="83"/>
      <c r="T20" s="80"/>
      <c r="U20" s="80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</row>
    <row r="21" spans="1:201" s="69" customFormat="1" ht="14.25">
      <c r="A21" s="7">
        <v>313</v>
      </c>
      <c r="B21" s="7" t="s">
        <v>2</v>
      </c>
      <c r="C21" s="141">
        <f aca="true" t="shared" si="7" ref="C21:N21">SUM(C22:C24)</f>
        <v>4220816</v>
      </c>
      <c r="D21" s="131">
        <f t="shared" si="7"/>
        <v>4455254</v>
      </c>
      <c r="E21" s="37">
        <f t="shared" si="7"/>
        <v>3858824</v>
      </c>
      <c r="F21" s="37">
        <f t="shared" si="7"/>
        <v>990</v>
      </c>
      <c r="G21" s="41">
        <f t="shared" si="7"/>
        <v>39600</v>
      </c>
      <c r="H21" s="41">
        <f t="shared" si="7"/>
        <v>96344</v>
      </c>
      <c r="I21" s="41">
        <f t="shared" si="7"/>
        <v>400885</v>
      </c>
      <c r="J21" s="41">
        <f t="shared" si="7"/>
        <v>0</v>
      </c>
      <c r="K21" s="41">
        <f t="shared" si="7"/>
        <v>53001</v>
      </c>
      <c r="L21" s="41">
        <f t="shared" si="7"/>
        <v>5610</v>
      </c>
      <c r="M21" s="41">
        <f t="shared" si="7"/>
        <v>0</v>
      </c>
      <c r="N21" s="41">
        <f t="shared" si="7"/>
        <v>105.5868001307824</v>
      </c>
      <c r="O21" s="53"/>
      <c r="P21" s="53"/>
      <c r="Q21" s="53"/>
      <c r="R21" s="83"/>
      <c r="S21" s="83"/>
      <c r="T21" s="80"/>
      <c r="U21" s="80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</row>
    <row r="22" spans="1:201" ht="15">
      <c r="A22" s="4">
        <v>3131</v>
      </c>
      <c r="B22" s="4" t="s">
        <v>79</v>
      </c>
      <c r="C22" s="140">
        <f>SUM(E22:M22)</f>
        <v>18285</v>
      </c>
      <c r="D22" s="130">
        <f t="shared" si="5"/>
        <v>18285</v>
      </c>
      <c r="E22" s="3">
        <v>18285</v>
      </c>
      <c r="F22" s="96"/>
      <c r="G22" s="97"/>
      <c r="H22" s="95"/>
      <c r="I22" s="95"/>
      <c r="J22" s="95"/>
      <c r="K22" s="95"/>
      <c r="L22" s="95"/>
      <c r="M22" s="95"/>
      <c r="N22" s="12"/>
      <c r="O22" s="53"/>
      <c r="P22" s="75"/>
      <c r="Q22" s="53"/>
      <c r="R22" s="85"/>
      <c r="S22" s="192"/>
      <c r="T22" s="80"/>
      <c r="U22" s="80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</row>
    <row r="23" spans="1:201" ht="14.25">
      <c r="A23" s="4">
        <v>3132</v>
      </c>
      <c r="B23" s="4" t="s">
        <v>153</v>
      </c>
      <c r="C23" s="140">
        <v>4196284</v>
      </c>
      <c r="D23" s="130">
        <f t="shared" si="5"/>
        <v>4430722</v>
      </c>
      <c r="E23" s="3">
        <v>3834292</v>
      </c>
      <c r="F23" s="3">
        <v>990</v>
      </c>
      <c r="G23" s="39">
        <v>39600</v>
      </c>
      <c r="H23" s="40">
        <v>96344</v>
      </c>
      <c r="I23" s="40">
        <v>400885</v>
      </c>
      <c r="J23" s="95"/>
      <c r="K23" s="40">
        <v>53001</v>
      </c>
      <c r="L23" s="40">
        <v>5610</v>
      </c>
      <c r="M23" s="95"/>
      <c r="N23" s="122">
        <f>D23/C23*100</f>
        <v>105.5868001307824</v>
      </c>
      <c r="O23" s="53"/>
      <c r="P23" s="75"/>
      <c r="Q23" s="53"/>
      <c r="R23" s="53"/>
      <c r="S23" s="168"/>
      <c r="T23" s="80"/>
      <c r="U23" s="80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</row>
    <row r="24" spans="1:201" ht="14.25">
      <c r="A24" s="4">
        <v>3133</v>
      </c>
      <c r="B24" s="4" t="s">
        <v>154</v>
      </c>
      <c r="C24" s="140">
        <f>SUM(E24:M24)</f>
        <v>6247</v>
      </c>
      <c r="D24" s="130">
        <f t="shared" si="5"/>
        <v>6247</v>
      </c>
      <c r="E24" s="3">
        <v>6247</v>
      </c>
      <c r="F24" s="96"/>
      <c r="G24" s="97"/>
      <c r="H24" s="40"/>
      <c r="I24" s="40"/>
      <c r="J24" s="95"/>
      <c r="K24" s="95"/>
      <c r="L24" s="95"/>
      <c r="M24" s="95"/>
      <c r="N24" s="12"/>
      <c r="O24" s="53"/>
      <c r="P24" s="205"/>
      <c r="Q24" s="53"/>
      <c r="R24" s="83"/>
      <c r="S24" s="191"/>
      <c r="T24" s="80"/>
      <c r="U24" s="80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</row>
    <row r="25" spans="1:201" s="1" customFormat="1" ht="15">
      <c r="A25" s="6">
        <v>32</v>
      </c>
      <c r="B25" s="6" t="s">
        <v>3</v>
      </c>
      <c r="C25" s="142">
        <f aca="true" t="shared" si="8" ref="C25:M25">SUM(C26+C31+C38+C48+C50)</f>
        <v>8457461</v>
      </c>
      <c r="D25" s="128">
        <f t="shared" si="8"/>
        <v>8543817</v>
      </c>
      <c r="E25" s="36">
        <f t="shared" si="8"/>
        <v>3402834</v>
      </c>
      <c r="F25" s="36">
        <f t="shared" si="8"/>
        <v>6624</v>
      </c>
      <c r="G25" s="36">
        <f t="shared" si="8"/>
        <v>1289376</v>
      </c>
      <c r="H25" s="36">
        <f t="shared" si="8"/>
        <v>473000</v>
      </c>
      <c r="I25" s="36">
        <f t="shared" si="8"/>
        <v>3166196</v>
      </c>
      <c r="J25" s="36">
        <f t="shared" si="8"/>
        <v>100000</v>
      </c>
      <c r="K25" s="36">
        <f t="shared" si="8"/>
        <v>68251</v>
      </c>
      <c r="L25" s="36">
        <f t="shared" si="8"/>
        <v>37536</v>
      </c>
      <c r="M25" s="36">
        <f t="shared" si="8"/>
        <v>0</v>
      </c>
      <c r="N25" s="46">
        <f>D25/C25*100</f>
        <v>101.02106294075728</v>
      </c>
      <c r="O25" s="51"/>
      <c r="P25" s="51"/>
      <c r="Q25" s="51"/>
      <c r="R25" s="51"/>
      <c r="S25" s="84"/>
      <c r="T25" s="72"/>
      <c r="U25" s="72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</row>
    <row r="26" spans="1:201" s="69" customFormat="1" ht="14.25">
      <c r="A26" s="7">
        <v>321</v>
      </c>
      <c r="B26" s="7" t="s">
        <v>4</v>
      </c>
      <c r="C26" s="139">
        <f>SUM(C27:C30)</f>
        <v>2435504</v>
      </c>
      <c r="D26" s="131">
        <f>SUM(D27:D30)</f>
        <v>2250479</v>
      </c>
      <c r="E26" s="37">
        <f aca="true" t="shared" si="9" ref="E26:M26">SUM(E27:E30)</f>
        <v>503856</v>
      </c>
      <c r="F26" s="37">
        <f t="shared" si="9"/>
        <v>174</v>
      </c>
      <c r="G26" s="37">
        <f t="shared" si="9"/>
        <v>1114876</v>
      </c>
      <c r="H26" s="37">
        <f t="shared" si="9"/>
        <v>110000</v>
      </c>
      <c r="I26" s="37">
        <f t="shared" si="9"/>
        <v>467336</v>
      </c>
      <c r="J26" s="37">
        <f t="shared" si="9"/>
        <v>0</v>
      </c>
      <c r="K26" s="37">
        <f t="shared" si="9"/>
        <v>53251</v>
      </c>
      <c r="L26" s="37">
        <f t="shared" si="9"/>
        <v>986</v>
      </c>
      <c r="M26" s="37">
        <f t="shared" si="9"/>
        <v>0</v>
      </c>
      <c r="N26" s="115">
        <f aca="true" t="shared" si="10" ref="N26:N70">D26/C26*100</f>
        <v>92.40300980823682</v>
      </c>
      <c r="O26" s="51"/>
      <c r="P26" s="51"/>
      <c r="Q26" s="53"/>
      <c r="R26" s="53"/>
      <c r="S26" s="53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</row>
    <row r="27" spans="1:201" ht="14.25">
      <c r="A27" s="4">
        <v>3211</v>
      </c>
      <c r="B27" s="4" t="s">
        <v>40</v>
      </c>
      <c r="C27" s="140">
        <v>1780108</v>
      </c>
      <c r="D27" s="130">
        <f>SUM(E27:M27)</f>
        <v>1575083</v>
      </c>
      <c r="E27" s="3">
        <v>56000</v>
      </c>
      <c r="F27" s="3"/>
      <c r="G27" s="39">
        <v>1007583</v>
      </c>
      <c r="H27" s="40">
        <v>80000</v>
      </c>
      <c r="I27" s="40">
        <v>378249</v>
      </c>
      <c r="J27" s="40"/>
      <c r="K27" s="40">
        <v>53251</v>
      </c>
      <c r="L27" s="95"/>
      <c r="M27" s="95"/>
      <c r="N27" s="12">
        <f t="shared" si="10"/>
        <v>88.48244039125716</v>
      </c>
      <c r="O27" s="53"/>
      <c r="P27" s="53"/>
      <c r="Q27" s="53"/>
      <c r="R27" s="53"/>
      <c r="S27" s="53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</row>
    <row r="28" spans="1:201" ht="14.25">
      <c r="A28" s="4">
        <v>3212</v>
      </c>
      <c r="B28" s="4" t="s">
        <v>113</v>
      </c>
      <c r="C28" s="140">
        <v>415396</v>
      </c>
      <c r="D28" s="130">
        <f>SUM(E28:M28)</f>
        <v>415396</v>
      </c>
      <c r="E28" s="3">
        <v>407856</v>
      </c>
      <c r="F28" s="3">
        <v>174</v>
      </c>
      <c r="G28" s="39"/>
      <c r="H28" s="40"/>
      <c r="I28" s="40">
        <v>6380</v>
      </c>
      <c r="J28" s="40"/>
      <c r="K28" s="40"/>
      <c r="L28" s="40">
        <v>986</v>
      </c>
      <c r="M28" s="95"/>
      <c r="N28" s="12">
        <f t="shared" si="10"/>
        <v>100</v>
      </c>
      <c r="O28" s="53"/>
      <c r="P28" s="53"/>
      <c r="Q28" s="53"/>
      <c r="R28" s="53"/>
      <c r="S28" s="1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</row>
    <row r="29" spans="1:201" ht="15">
      <c r="A29" s="4">
        <v>3213</v>
      </c>
      <c r="B29" s="4" t="s">
        <v>114</v>
      </c>
      <c r="C29" s="140">
        <v>130000</v>
      </c>
      <c r="D29" s="130">
        <f>SUM(E29:M29)</f>
        <v>130000</v>
      </c>
      <c r="E29" s="3">
        <v>20000</v>
      </c>
      <c r="F29" s="3"/>
      <c r="G29" s="39">
        <v>57400</v>
      </c>
      <c r="H29" s="40"/>
      <c r="I29" s="40">
        <v>52600</v>
      </c>
      <c r="J29" s="40"/>
      <c r="K29" s="40"/>
      <c r="L29" s="40"/>
      <c r="M29" s="40"/>
      <c r="N29" s="12">
        <f t="shared" si="10"/>
        <v>100</v>
      </c>
      <c r="O29" s="53"/>
      <c r="P29" s="53"/>
      <c r="Q29" s="53"/>
      <c r="R29" s="65"/>
      <c r="S29" s="53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</row>
    <row r="30" spans="1:201" ht="14.25">
      <c r="A30" s="4">
        <v>3214</v>
      </c>
      <c r="B30" s="4" t="s">
        <v>82</v>
      </c>
      <c r="C30" s="140">
        <v>110000</v>
      </c>
      <c r="D30" s="130">
        <f>SUM(E30:M30)</f>
        <v>130000</v>
      </c>
      <c r="E30" s="3">
        <v>20000</v>
      </c>
      <c r="F30" s="3"/>
      <c r="G30" s="39">
        <v>49893</v>
      </c>
      <c r="H30" s="40">
        <v>30000</v>
      </c>
      <c r="I30" s="40">
        <v>30107</v>
      </c>
      <c r="J30" s="95"/>
      <c r="K30" s="95"/>
      <c r="L30" s="95"/>
      <c r="M30" s="95"/>
      <c r="N30" s="12">
        <f t="shared" si="10"/>
        <v>118.18181818181819</v>
      </c>
      <c r="O30" s="53"/>
      <c r="P30" s="53"/>
      <c r="Q30" s="53"/>
      <c r="R30" s="53"/>
      <c r="S30" s="53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</row>
    <row r="31" spans="1:201" s="69" customFormat="1" ht="14.25">
      <c r="A31" s="7">
        <v>322</v>
      </c>
      <c r="B31" s="7" t="s">
        <v>5</v>
      </c>
      <c r="C31" s="139">
        <f>SUM(C32:C37)</f>
        <v>1240800</v>
      </c>
      <c r="D31" s="131">
        <f aca="true" t="shared" si="11" ref="D31:M31">SUM(D32:D37)</f>
        <v>1289376</v>
      </c>
      <c r="E31" s="37">
        <f t="shared" si="11"/>
        <v>782876</v>
      </c>
      <c r="F31" s="37">
        <f t="shared" si="11"/>
        <v>0</v>
      </c>
      <c r="G31" s="37">
        <f t="shared" si="11"/>
        <v>0</v>
      </c>
      <c r="H31" s="37">
        <f t="shared" si="11"/>
        <v>18000</v>
      </c>
      <c r="I31" s="37">
        <f t="shared" si="11"/>
        <v>488500</v>
      </c>
      <c r="J31" s="37">
        <f t="shared" si="11"/>
        <v>0</v>
      </c>
      <c r="K31" s="37">
        <f t="shared" si="11"/>
        <v>0</v>
      </c>
      <c r="L31" s="37">
        <f t="shared" si="11"/>
        <v>0</v>
      </c>
      <c r="M31" s="37">
        <f t="shared" si="11"/>
        <v>0</v>
      </c>
      <c r="N31" s="115">
        <f t="shared" si="10"/>
        <v>103.91489361702129</v>
      </c>
      <c r="O31" s="51"/>
      <c r="P31" s="53"/>
      <c r="Q31" s="53"/>
      <c r="R31" s="53"/>
      <c r="S31" s="53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</row>
    <row r="32" spans="1:201" ht="14.25">
      <c r="A32" s="4">
        <v>3221</v>
      </c>
      <c r="B32" s="4" t="s">
        <v>116</v>
      </c>
      <c r="C32" s="140">
        <v>532000</v>
      </c>
      <c r="D32" s="130">
        <f aca="true" t="shared" si="12" ref="D32:D37">SUM(E32:M32)</f>
        <v>450000</v>
      </c>
      <c r="E32" s="3">
        <v>270000</v>
      </c>
      <c r="F32" s="3"/>
      <c r="G32" s="39"/>
      <c r="H32" s="40">
        <v>5000</v>
      </c>
      <c r="I32" s="40">
        <v>175000</v>
      </c>
      <c r="J32" s="95"/>
      <c r="K32" s="95"/>
      <c r="L32" s="95"/>
      <c r="M32" s="95"/>
      <c r="N32" s="12">
        <f t="shared" si="10"/>
        <v>84.58646616541353</v>
      </c>
      <c r="O32" s="53"/>
      <c r="P32" s="53"/>
      <c r="Q32" s="53"/>
      <c r="R32" s="53"/>
      <c r="S32" s="53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</row>
    <row r="33" spans="1:201" ht="14.25">
      <c r="A33" s="4">
        <v>3222</v>
      </c>
      <c r="B33" s="4" t="s">
        <v>68</v>
      </c>
      <c r="C33" s="140"/>
      <c r="D33" s="130">
        <f t="shared" si="12"/>
        <v>0</v>
      </c>
      <c r="E33" s="96"/>
      <c r="F33" s="96"/>
      <c r="G33" s="97"/>
      <c r="H33" s="95"/>
      <c r="I33" s="95"/>
      <c r="J33" s="95"/>
      <c r="K33" s="95"/>
      <c r="L33" s="95"/>
      <c r="M33" s="95"/>
      <c r="N33" s="12"/>
      <c r="O33" s="68"/>
      <c r="P33" s="68"/>
      <c r="Q33" s="53"/>
      <c r="R33" s="53"/>
      <c r="S33" s="53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</row>
    <row r="34" spans="1:201" ht="14.25">
      <c r="A34" s="4">
        <v>3223</v>
      </c>
      <c r="B34" s="4" t="s">
        <v>41</v>
      </c>
      <c r="C34" s="140">
        <v>530000</v>
      </c>
      <c r="D34" s="130">
        <f t="shared" si="12"/>
        <v>663126</v>
      </c>
      <c r="E34" s="3">
        <v>397876</v>
      </c>
      <c r="F34" s="3"/>
      <c r="G34" s="39"/>
      <c r="H34" s="40">
        <v>6000</v>
      </c>
      <c r="I34" s="40">
        <v>259250</v>
      </c>
      <c r="J34" s="95"/>
      <c r="K34" s="95"/>
      <c r="L34" s="95"/>
      <c r="M34" s="95"/>
      <c r="N34" s="12">
        <f t="shared" si="10"/>
        <v>125.11811320754718</v>
      </c>
      <c r="O34" s="68"/>
      <c r="P34" s="68"/>
      <c r="Q34" s="53"/>
      <c r="R34" s="53"/>
      <c r="S34" s="53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</row>
    <row r="35" spans="1:201" ht="14.25">
      <c r="A35" s="4">
        <v>3224</v>
      </c>
      <c r="B35" s="4" t="s">
        <v>115</v>
      </c>
      <c r="C35" s="140">
        <v>130000</v>
      </c>
      <c r="D35" s="130">
        <f t="shared" si="12"/>
        <v>130000</v>
      </c>
      <c r="E35" s="3">
        <v>110000</v>
      </c>
      <c r="F35" s="3"/>
      <c r="G35" s="39"/>
      <c r="H35" s="40">
        <v>5000</v>
      </c>
      <c r="I35" s="40">
        <v>15000</v>
      </c>
      <c r="J35" s="40"/>
      <c r="K35" s="95"/>
      <c r="L35" s="95"/>
      <c r="M35" s="95"/>
      <c r="N35" s="12">
        <f t="shared" si="10"/>
        <v>100</v>
      </c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</row>
    <row r="36" spans="1:201" ht="14.25">
      <c r="A36" s="4">
        <v>3225</v>
      </c>
      <c r="B36" s="4" t="s">
        <v>42</v>
      </c>
      <c r="C36" s="140">
        <v>37800</v>
      </c>
      <c r="D36" s="130">
        <f t="shared" si="12"/>
        <v>35000</v>
      </c>
      <c r="E36" s="3"/>
      <c r="F36" s="3"/>
      <c r="G36" s="39"/>
      <c r="H36" s="40">
        <v>1000</v>
      </c>
      <c r="I36" s="40">
        <v>34000</v>
      </c>
      <c r="J36" s="95"/>
      <c r="K36" s="95"/>
      <c r="L36" s="95"/>
      <c r="M36" s="95"/>
      <c r="N36" s="12">
        <f t="shared" si="10"/>
        <v>92.5925925925926</v>
      </c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</row>
    <row r="37" spans="1:201" ht="14.25">
      <c r="A37" s="4">
        <v>3227</v>
      </c>
      <c r="B37" s="4" t="s">
        <v>83</v>
      </c>
      <c r="C37" s="140">
        <v>11000</v>
      </c>
      <c r="D37" s="130">
        <f t="shared" si="12"/>
        <v>11250</v>
      </c>
      <c r="E37" s="3">
        <v>5000</v>
      </c>
      <c r="F37" s="3"/>
      <c r="G37" s="39"/>
      <c r="H37" s="40">
        <v>1000</v>
      </c>
      <c r="I37" s="40">
        <v>5250</v>
      </c>
      <c r="J37" s="95"/>
      <c r="K37" s="95"/>
      <c r="L37" s="95"/>
      <c r="M37" s="95"/>
      <c r="N37" s="12">
        <f t="shared" si="10"/>
        <v>102.27272727272727</v>
      </c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</row>
    <row r="38" spans="1:201" s="69" customFormat="1" ht="14.25">
      <c r="A38" s="7">
        <v>323</v>
      </c>
      <c r="B38" s="7" t="s">
        <v>6</v>
      </c>
      <c r="C38" s="139">
        <f>SUM(C39:C47)</f>
        <v>3644681</v>
      </c>
      <c r="D38" s="131">
        <f aca="true" t="shared" si="13" ref="D38:M38">SUM(D39:D47)</f>
        <v>3967349</v>
      </c>
      <c r="E38" s="131">
        <f t="shared" si="13"/>
        <v>1990602</v>
      </c>
      <c r="F38" s="131">
        <f t="shared" si="13"/>
        <v>6000</v>
      </c>
      <c r="G38" s="131">
        <f t="shared" si="13"/>
        <v>109000</v>
      </c>
      <c r="H38" s="131">
        <f t="shared" si="13"/>
        <v>295000</v>
      </c>
      <c r="I38" s="131">
        <f t="shared" si="13"/>
        <v>1422747</v>
      </c>
      <c r="J38" s="131">
        <f t="shared" si="13"/>
        <v>100000</v>
      </c>
      <c r="K38" s="131">
        <f t="shared" si="13"/>
        <v>10000</v>
      </c>
      <c r="L38" s="131">
        <f t="shared" si="13"/>
        <v>34000</v>
      </c>
      <c r="M38" s="131">
        <f t="shared" si="13"/>
        <v>0</v>
      </c>
      <c r="N38" s="115">
        <f t="shared" si="10"/>
        <v>108.85312047885671</v>
      </c>
      <c r="O38" s="51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</row>
    <row r="39" spans="1:201" ht="14.25">
      <c r="A39" s="4">
        <v>3231</v>
      </c>
      <c r="B39" s="4" t="s">
        <v>43</v>
      </c>
      <c r="C39" s="140">
        <v>195000</v>
      </c>
      <c r="D39" s="130">
        <f aca="true" t="shared" si="14" ref="D39:D47">SUM(E39:M39)</f>
        <v>195000</v>
      </c>
      <c r="E39" s="3">
        <v>93500</v>
      </c>
      <c r="F39" s="3"/>
      <c r="G39" s="39"/>
      <c r="H39" s="40">
        <v>8000</v>
      </c>
      <c r="I39" s="40">
        <v>93500</v>
      </c>
      <c r="J39" s="95"/>
      <c r="K39" s="95"/>
      <c r="L39" s="95"/>
      <c r="M39" s="95"/>
      <c r="N39" s="12">
        <f t="shared" si="10"/>
        <v>100</v>
      </c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</row>
    <row r="40" spans="1:201" ht="14.25">
      <c r="A40" s="4">
        <v>3232</v>
      </c>
      <c r="B40" s="4" t="s">
        <v>117</v>
      </c>
      <c r="C40" s="140">
        <v>610000</v>
      </c>
      <c r="D40" s="130">
        <f t="shared" si="14"/>
        <v>730000</v>
      </c>
      <c r="E40" s="3">
        <v>438000</v>
      </c>
      <c r="F40" s="3"/>
      <c r="G40" s="39">
        <v>2000</v>
      </c>
      <c r="H40" s="40">
        <v>10000</v>
      </c>
      <c r="I40" s="40">
        <v>280000</v>
      </c>
      <c r="J40" s="95"/>
      <c r="K40" s="95"/>
      <c r="L40" s="95"/>
      <c r="M40" s="95"/>
      <c r="N40" s="12">
        <f t="shared" si="10"/>
        <v>119.67213114754098</v>
      </c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</row>
    <row r="41" spans="1:14" ht="14.25">
      <c r="A41" s="4">
        <v>3233</v>
      </c>
      <c r="B41" s="4" t="s">
        <v>44</v>
      </c>
      <c r="C41" s="140">
        <v>105000</v>
      </c>
      <c r="D41" s="130">
        <f t="shared" si="14"/>
        <v>105000</v>
      </c>
      <c r="E41" s="3">
        <v>37500</v>
      </c>
      <c r="F41" s="3"/>
      <c r="G41" s="39"/>
      <c r="H41" s="40">
        <v>30000</v>
      </c>
      <c r="I41" s="40">
        <v>37500</v>
      </c>
      <c r="J41" s="95"/>
      <c r="K41" s="95"/>
      <c r="L41" s="95"/>
      <c r="M41" s="95"/>
      <c r="N41" s="12">
        <f t="shared" si="10"/>
        <v>100</v>
      </c>
    </row>
    <row r="42" spans="1:14" ht="14.25">
      <c r="A42" s="4">
        <v>3234</v>
      </c>
      <c r="B42" s="4" t="s">
        <v>45</v>
      </c>
      <c r="C42" s="140">
        <v>190000</v>
      </c>
      <c r="D42" s="130">
        <f t="shared" si="14"/>
        <v>196000</v>
      </c>
      <c r="E42" s="3">
        <v>95500</v>
      </c>
      <c r="F42" s="3"/>
      <c r="G42" s="39"/>
      <c r="H42" s="40">
        <v>5000</v>
      </c>
      <c r="I42" s="40">
        <v>95500</v>
      </c>
      <c r="J42" s="95"/>
      <c r="K42" s="95"/>
      <c r="L42" s="95"/>
      <c r="M42" s="95"/>
      <c r="N42" s="12">
        <f t="shared" si="10"/>
        <v>103.15789473684211</v>
      </c>
    </row>
    <row r="43" spans="1:16" ht="14.25">
      <c r="A43" s="4">
        <v>3235</v>
      </c>
      <c r="B43" s="4" t="s">
        <v>46</v>
      </c>
      <c r="C43" s="140">
        <v>632000</v>
      </c>
      <c r="D43" s="130">
        <f t="shared" si="14"/>
        <v>632000</v>
      </c>
      <c r="E43" s="3">
        <v>330000</v>
      </c>
      <c r="F43" s="3"/>
      <c r="G43" s="39">
        <v>50000</v>
      </c>
      <c r="H43" s="40">
        <v>32000</v>
      </c>
      <c r="I43" s="40">
        <v>220000</v>
      </c>
      <c r="J43" s="95"/>
      <c r="K43" s="95"/>
      <c r="L43" s="95"/>
      <c r="M43" s="95"/>
      <c r="N43" s="12">
        <f t="shared" si="10"/>
        <v>100</v>
      </c>
      <c r="P43" s="121"/>
    </row>
    <row r="44" spans="1:16" ht="14.25">
      <c r="A44" s="4">
        <v>3236</v>
      </c>
      <c r="B44" s="4" t="s">
        <v>47</v>
      </c>
      <c r="C44" s="140">
        <v>21000</v>
      </c>
      <c r="D44" s="130">
        <f t="shared" si="14"/>
        <v>21000</v>
      </c>
      <c r="E44" s="3">
        <v>21000</v>
      </c>
      <c r="F44" s="96"/>
      <c r="G44" s="97"/>
      <c r="H44" s="95"/>
      <c r="I44" s="95"/>
      <c r="J44" s="95"/>
      <c r="K44" s="95"/>
      <c r="L44" s="95"/>
      <c r="M44" s="95"/>
      <c r="N44" s="12">
        <f t="shared" si="10"/>
        <v>100</v>
      </c>
      <c r="P44" s="121"/>
    </row>
    <row r="45" spans="1:16" ht="14.25">
      <c r="A45" s="4">
        <v>3237</v>
      </c>
      <c r="B45" s="4" t="s">
        <v>94</v>
      </c>
      <c r="C45" s="140">
        <v>1068263</v>
      </c>
      <c r="D45" s="130">
        <f t="shared" si="14"/>
        <v>1299999</v>
      </c>
      <c r="E45" s="12">
        <v>535000</v>
      </c>
      <c r="F45" s="12">
        <v>6000</v>
      </c>
      <c r="G45" s="39"/>
      <c r="H45" s="40">
        <v>190000</v>
      </c>
      <c r="I45" s="40">
        <v>434999</v>
      </c>
      <c r="J45" s="40">
        <v>100000</v>
      </c>
      <c r="K45" s="95"/>
      <c r="L45" s="40">
        <v>34000</v>
      </c>
      <c r="M45" s="95"/>
      <c r="N45" s="12">
        <f t="shared" si="10"/>
        <v>121.69278539086348</v>
      </c>
      <c r="P45" s="121"/>
    </row>
    <row r="46" spans="1:14" ht="14.25">
      <c r="A46" s="4">
        <v>3238</v>
      </c>
      <c r="B46" s="4" t="s">
        <v>118</v>
      </c>
      <c r="C46" s="140">
        <v>136000</v>
      </c>
      <c r="D46" s="130">
        <f t="shared" si="14"/>
        <v>234000</v>
      </c>
      <c r="E46" s="3">
        <v>126000</v>
      </c>
      <c r="F46" s="3"/>
      <c r="G46" s="39">
        <v>19000</v>
      </c>
      <c r="H46" s="40">
        <v>5000</v>
      </c>
      <c r="I46" s="40">
        <v>84000</v>
      </c>
      <c r="J46" s="40"/>
      <c r="K46" s="40"/>
      <c r="L46" s="95"/>
      <c r="M46" s="95"/>
      <c r="N46" s="12">
        <f t="shared" si="10"/>
        <v>172.05882352941177</v>
      </c>
    </row>
    <row r="47" spans="1:14" ht="14.25">
      <c r="A47" s="4">
        <v>3239</v>
      </c>
      <c r="B47" s="4" t="s">
        <v>48</v>
      </c>
      <c r="C47" s="140">
        <v>687418</v>
      </c>
      <c r="D47" s="130">
        <f t="shared" si="14"/>
        <v>554350</v>
      </c>
      <c r="E47" s="3">
        <v>314102</v>
      </c>
      <c r="F47" s="96"/>
      <c r="G47" s="39">
        <v>38000</v>
      </c>
      <c r="H47" s="40">
        <v>15000</v>
      </c>
      <c r="I47" s="40">
        <v>177248</v>
      </c>
      <c r="J47" s="95"/>
      <c r="K47" s="40">
        <v>10000</v>
      </c>
      <c r="L47" s="95"/>
      <c r="M47" s="95"/>
      <c r="N47" s="12">
        <f t="shared" si="10"/>
        <v>80.64234570523321</v>
      </c>
    </row>
    <row r="48" spans="1:14" ht="14.25">
      <c r="A48" s="7">
        <v>324</v>
      </c>
      <c r="B48" s="7" t="s">
        <v>80</v>
      </c>
      <c r="C48" s="139">
        <f>SUM(C49)</f>
        <v>105000</v>
      </c>
      <c r="D48" s="131">
        <f aca="true" t="shared" si="15" ref="D48:M48">SUM(D49)</f>
        <v>90000</v>
      </c>
      <c r="E48" s="37">
        <f t="shared" si="15"/>
        <v>22000</v>
      </c>
      <c r="F48" s="37">
        <f t="shared" si="15"/>
        <v>0</v>
      </c>
      <c r="G48" s="37">
        <f t="shared" si="15"/>
        <v>41000</v>
      </c>
      <c r="H48" s="37">
        <f t="shared" si="15"/>
        <v>5000</v>
      </c>
      <c r="I48" s="37">
        <f t="shared" si="15"/>
        <v>22000</v>
      </c>
      <c r="J48" s="37">
        <f t="shared" si="15"/>
        <v>0</v>
      </c>
      <c r="K48" s="37">
        <f t="shared" si="15"/>
        <v>0</v>
      </c>
      <c r="L48" s="37">
        <f t="shared" si="15"/>
        <v>0</v>
      </c>
      <c r="M48" s="37">
        <f t="shared" si="15"/>
        <v>0</v>
      </c>
      <c r="N48" s="115">
        <f t="shared" si="10"/>
        <v>85.71428571428571</v>
      </c>
    </row>
    <row r="49" spans="1:14" ht="14.25">
      <c r="A49" s="4">
        <v>3241</v>
      </c>
      <c r="B49" s="4" t="s">
        <v>80</v>
      </c>
      <c r="C49" s="140">
        <v>105000</v>
      </c>
      <c r="D49" s="130">
        <f>SUM(E49:M49)</f>
        <v>90000</v>
      </c>
      <c r="E49" s="3">
        <v>22000</v>
      </c>
      <c r="F49" s="3"/>
      <c r="G49" s="39">
        <v>41000</v>
      </c>
      <c r="H49" s="40">
        <v>5000</v>
      </c>
      <c r="I49" s="40">
        <v>22000</v>
      </c>
      <c r="J49" s="95"/>
      <c r="K49" s="95"/>
      <c r="L49" s="95"/>
      <c r="M49" s="95"/>
      <c r="N49" s="12">
        <f t="shared" si="10"/>
        <v>85.71428571428571</v>
      </c>
    </row>
    <row r="50" spans="1:14" ht="14.25">
      <c r="A50" s="7">
        <v>329</v>
      </c>
      <c r="B50" s="7" t="s">
        <v>7</v>
      </c>
      <c r="C50" s="139">
        <f>SUM(C51:C56)</f>
        <v>1031476</v>
      </c>
      <c r="D50" s="131">
        <f aca="true" t="shared" si="16" ref="D50:M50">SUM(D51:D56)</f>
        <v>946613</v>
      </c>
      <c r="E50" s="37">
        <f t="shared" si="16"/>
        <v>103500</v>
      </c>
      <c r="F50" s="37">
        <f t="shared" si="16"/>
        <v>450</v>
      </c>
      <c r="G50" s="37">
        <f t="shared" si="16"/>
        <v>24500</v>
      </c>
      <c r="H50" s="37">
        <f t="shared" si="16"/>
        <v>45000</v>
      </c>
      <c r="I50" s="37">
        <f t="shared" si="16"/>
        <v>765613</v>
      </c>
      <c r="J50" s="37">
        <f t="shared" si="16"/>
        <v>0</v>
      </c>
      <c r="K50" s="37">
        <f t="shared" si="16"/>
        <v>5000</v>
      </c>
      <c r="L50" s="37">
        <f t="shared" si="16"/>
        <v>2550</v>
      </c>
      <c r="M50" s="37">
        <f t="shared" si="16"/>
        <v>0</v>
      </c>
      <c r="N50" s="115">
        <f t="shared" si="10"/>
        <v>91.77266363928972</v>
      </c>
    </row>
    <row r="51" spans="1:14" ht="14.25">
      <c r="A51" s="4">
        <v>3292</v>
      </c>
      <c r="B51" s="4" t="s">
        <v>65</v>
      </c>
      <c r="C51" s="140">
        <v>79700</v>
      </c>
      <c r="D51" s="130">
        <f aca="true" t="shared" si="17" ref="D51:D56">SUM(E51:M51)</f>
        <v>95000</v>
      </c>
      <c r="E51" s="3">
        <v>20000</v>
      </c>
      <c r="F51" s="96"/>
      <c r="G51" s="97"/>
      <c r="H51" s="40">
        <v>5000</v>
      </c>
      <c r="I51" s="40">
        <v>70000</v>
      </c>
      <c r="J51" s="95"/>
      <c r="K51" s="95"/>
      <c r="L51" s="95"/>
      <c r="M51" s="95"/>
      <c r="N51" s="12">
        <f t="shared" si="10"/>
        <v>119.1969887076537</v>
      </c>
    </row>
    <row r="52" spans="1:14" ht="14.25">
      <c r="A52" s="4">
        <v>3293</v>
      </c>
      <c r="B52" s="4" t="s">
        <v>50</v>
      </c>
      <c r="C52" s="140">
        <v>103000</v>
      </c>
      <c r="D52" s="130">
        <f t="shared" si="17"/>
        <v>103000</v>
      </c>
      <c r="E52" s="12">
        <v>10000</v>
      </c>
      <c r="F52" s="12">
        <v>450</v>
      </c>
      <c r="G52" s="39">
        <v>24500</v>
      </c>
      <c r="H52" s="40">
        <v>35000</v>
      </c>
      <c r="I52" s="40">
        <v>25500</v>
      </c>
      <c r="J52" s="40"/>
      <c r="K52" s="40">
        <v>5000</v>
      </c>
      <c r="L52" s="40">
        <v>2550</v>
      </c>
      <c r="M52" s="95"/>
      <c r="N52" s="12">
        <f t="shared" si="10"/>
        <v>100</v>
      </c>
    </row>
    <row r="53" spans="1:16" ht="14.25">
      <c r="A53" s="4">
        <v>3294</v>
      </c>
      <c r="B53" s="4" t="s">
        <v>49</v>
      </c>
      <c r="C53" s="140">
        <v>200113</v>
      </c>
      <c r="D53" s="130">
        <f t="shared" si="17"/>
        <v>195113</v>
      </c>
      <c r="E53" s="94"/>
      <c r="F53" s="94"/>
      <c r="G53" s="97"/>
      <c r="H53" s="95"/>
      <c r="I53" s="40">
        <v>195113</v>
      </c>
      <c r="J53" s="95"/>
      <c r="K53" s="95"/>
      <c r="L53" s="95"/>
      <c r="M53" s="95"/>
      <c r="N53" s="12">
        <f t="shared" si="10"/>
        <v>97.50141170238815</v>
      </c>
      <c r="P53" s="51"/>
    </row>
    <row r="54" spans="1:14" ht="14.25">
      <c r="A54" s="4">
        <v>3295</v>
      </c>
      <c r="B54" s="4" t="s">
        <v>109</v>
      </c>
      <c r="C54" s="140">
        <v>32000</v>
      </c>
      <c r="D54" s="130">
        <f t="shared" si="17"/>
        <v>33500</v>
      </c>
      <c r="E54" s="12">
        <v>33500</v>
      </c>
      <c r="F54" s="94"/>
      <c r="G54" s="97"/>
      <c r="H54" s="95"/>
      <c r="I54" s="95"/>
      <c r="J54" s="95"/>
      <c r="K54" s="95"/>
      <c r="L54" s="95"/>
      <c r="M54" s="95"/>
      <c r="N54" s="12">
        <f t="shared" si="10"/>
        <v>104.6875</v>
      </c>
    </row>
    <row r="55" spans="1:14" ht="14.25">
      <c r="A55" s="4">
        <v>3296</v>
      </c>
      <c r="B55" s="4" t="s">
        <v>155</v>
      </c>
      <c r="C55" s="140">
        <v>0</v>
      </c>
      <c r="D55" s="130">
        <f t="shared" si="17"/>
        <v>0</v>
      </c>
      <c r="E55" s="94"/>
      <c r="F55" s="94"/>
      <c r="G55" s="97"/>
      <c r="H55" s="95"/>
      <c r="I55" s="95"/>
      <c r="J55" s="95"/>
      <c r="K55" s="95"/>
      <c r="L55" s="95"/>
      <c r="M55" s="95"/>
      <c r="N55" s="12"/>
    </row>
    <row r="56" spans="1:16" ht="14.25">
      <c r="A56" s="4">
        <v>3299</v>
      </c>
      <c r="B56" s="4" t="s">
        <v>51</v>
      </c>
      <c r="C56" s="140">
        <v>616663</v>
      </c>
      <c r="D56" s="130">
        <f t="shared" si="17"/>
        <v>520000</v>
      </c>
      <c r="E56" s="3">
        <v>40000</v>
      </c>
      <c r="F56" s="3"/>
      <c r="G56" s="39"/>
      <c r="H56" s="40">
        <v>5000</v>
      </c>
      <c r="I56" s="40">
        <v>475000</v>
      </c>
      <c r="J56" s="95"/>
      <c r="K56" s="95"/>
      <c r="L56" s="95"/>
      <c r="M56" s="95"/>
      <c r="N56" s="12">
        <f t="shared" si="10"/>
        <v>84.32482571517993</v>
      </c>
      <c r="P56" s="51"/>
    </row>
    <row r="57" spans="1:14" ht="15">
      <c r="A57" s="14">
        <v>34</v>
      </c>
      <c r="B57" s="14" t="s">
        <v>8</v>
      </c>
      <c r="C57" s="142">
        <f aca="true" t="shared" si="18" ref="C57:M57">SUM(C58+C60)</f>
        <v>79826</v>
      </c>
      <c r="D57" s="128">
        <f t="shared" si="18"/>
        <v>105596</v>
      </c>
      <c r="E57" s="36">
        <f t="shared" si="18"/>
        <v>81096</v>
      </c>
      <c r="F57" s="36">
        <f t="shared" si="18"/>
        <v>0</v>
      </c>
      <c r="G57" s="46">
        <f t="shared" si="18"/>
        <v>0</v>
      </c>
      <c r="H57" s="46">
        <f t="shared" si="18"/>
        <v>2650</v>
      </c>
      <c r="I57" s="46">
        <f t="shared" si="18"/>
        <v>21850</v>
      </c>
      <c r="J57" s="46">
        <f t="shared" si="18"/>
        <v>0</v>
      </c>
      <c r="K57" s="46">
        <f t="shared" si="18"/>
        <v>0</v>
      </c>
      <c r="L57" s="46">
        <f t="shared" si="18"/>
        <v>0</v>
      </c>
      <c r="M57" s="46">
        <f t="shared" si="18"/>
        <v>0</v>
      </c>
      <c r="N57" s="46">
        <f>D57/C57*100</f>
        <v>132.28271490491818</v>
      </c>
    </row>
    <row r="58" spans="1:14" ht="14.25">
      <c r="A58" s="7">
        <v>342</v>
      </c>
      <c r="B58" s="7" t="s">
        <v>9</v>
      </c>
      <c r="C58" s="143">
        <f>SUM(C59)</f>
        <v>0</v>
      </c>
      <c r="D58" s="131">
        <f aca="true" t="shared" si="19" ref="D58:M58">SUM(D59)</f>
        <v>0</v>
      </c>
      <c r="E58" s="37">
        <f t="shared" si="19"/>
        <v>0</v>
      </c>
      <c r="F58" s="37">
        <f t="shared" si="19"/>
        <v>0</v>
      </c>
      <c r="G58" s="41">
        <f t="shared" si="19"/>
        <v>0</v>
      </c>
      <c r="H58" s="41">
        <f t="shared" si="19"/>
        <v>0</v>
      </c>
      <c r="I58" s="41">
        <f t="shared" si="19"/>
        <v>0</v>
      </c>
      <c r="J58" s="41">
        <f t="shared" si="19"/>
        <v>0</v>
      </c>
      <c r="K58" s="41">
        <f t="shared" si="19"/>
        <v>0</v>
      </c>
      <c r="L58" s="41">
        <f t="shared" si="19"/>
        <v>0</v>
      </c>
      <c r="M58" s="41">
        <f t="shared" si="19"/>
        <v>0</v>
      </c>
      <c r="N58" s="115"/>
    </row>
    <row r="59" spans="1:14" ht="14.25">
      <c r="A59" s="5">
        <v>3423</v>
      </c>
      <c r="B59" s="4" t="s">
        <v>52</v>
      </c>
      <c r="C59" s="144">
        <f>SUM(E59:M59)</f>
        <v>0</v>
      </c>
      <c r="D59" s="132"/>
      <c r="E59" s="3"/>
      <c r="F59" s="3"/>
      <c r="G59" s="39"/>
      <c r="H59" s="40"/>
      <c r="I59" s="40"/>
      <c r="J59" s="40"/>
      <c r="K59" s="40"/>
      <c r="L59" s="40"/>
      <c r="M59" s="40"/>
      <c r="N59" s="12">
        <f>SUM(D59-E59-F59-G59-H59-I59-J59-K59-L59)</f>
        <v>0</v>
      </c>
    </row>
    <row r="60" spans="1:14" ht="14.25">
      <c r="A60" s="7">
        <v>343</v>
      </c>
      <c r="B60" s="7" t="s">
        <v>10</v>
      </c>
      <c r="C60" s="139">
        <f>SUM(C61:C63)</f>
        <v>79826</v>
      </c>
      <c r="D60" s="131">
        <f aca="true" t="shared" si="20" ref="D60:M60">SUM(D61:D63)</f>
        <v>105596</v>
      </c>
      <c r="E60" s="37">
        <f t="shared" si="20"/>
        <v>81096</v>
      </c>
      <c r="F60" s="37">
        <f t="shared" si="20"/>
        <v>0</v>
      </c>
      <c r="G60" s="37">
        <f t="shared" si="20"/>
        <v>0</v>
      </c>
      <c r="H60" s="37">
        <f t="shared" si="20"/>
        <v>2650</v>
      </c>
      <c r="I60" s="37">
        <f t="shared" si="20"/>
        <v>21850</v>
      </c>
      <c r="J60" s="37">
        <f t="shared" si="20"/>
        <v>0</v>
      </c>
      <c r="K60" s="37">
        <f t="shared" si="20"/>
        <v>0</v>
      </c>
      <c r="L60" s="37">
        <f t="shared" si="20"/>
        <v>0</v>
      </c>
      <c r="M60" s="37">
        <f t="shared" si="20"/>
        <v>0</v>
      </c>
      <c r="N60" s="115">
        <f t="shared" si="10"/>
        <v>132.28271490491818</v>
      </c>
    </row>
    <row r="61" spans="1:14" ht="14.25">
      <c r="A61" s="5">
        <v>3431</v>
      </c>
      <c r="B61" s="5" t="s">
        <v>75</v>
      </c>
      <c r="C61" s="145">
        <v>43500</v>
      </c>
      <c r="D61" s="130">
        <f>SUM(E61:M61)</f>
        <v>46200</v>
      </c>
      <c r="E61" s="12">
        <v>21850</v>
      </c>
      <c r="F61" s="12"/>
      <c r="G61" s="39"/>
      <c r="H61" s="40">
        <v>2500</v>
      </c>
      <c r="I61" s="40">
        <v>21850</v>
      </c>
      <c r="J61" s="95"/>
      <c r="K61" s="95"/>
      <c r="L61" s="95"/>
      <c r="M61" s="95"/>
      <c r="N61" s="12">
        <f t="shared" si="10"/>
        <v>106.20689655172413</v>
      </c>
    </row>
    <row r="62" spans="1:14" ht="14.25">
      <c r="A62" s="5">
        <v>3432</v>
      </c>
      <c r="B62" s="5" t="s">
        <v>76</v>
      </c>
      <c r="C62" s="145">
        <v>3000</v>
      </c>
      <c r="D62" s="130">
        <f>SUM(E62:M62)</f>
        <v>150</v>
      </c>
      <c r="E62" s="94"/>
      <c r="F62" s="94"/>
      <c r="G62" s="97"/>
      <c r="H62" s="40">
        <v>150</v>
      </c>
      <c r="I62" s="95"/>
      <c r="J62" s="95"/>
      <c r="K62" s="95"/>
      <c r="L62" s="95"/>
      <c r="M62" s="95"/>
      <c r="N62" s="12">
        <f t="shared" si="10"/>
        <v>5</v>
      </c>
    </row>
    <row r="63" spans="1:14" ht="14.25">
      <c r="A63" s="5">
        <v>3433</v>
      </c>
      <c r="B63" s="5" t="s">
        <v>77</v>
      </c>
      <c r="C63" s="145">
        <v>33326</v>
      </c>
      <c r="D63" s="130">
        <f>SUM(E63:M63)</f>
        <v>59246</v>
      </c>
      <c r="E63" s="12">
        <v>59246</v>
      </c>
      <c r="F63" s="94"/>
      <c r="G63" s="97"/>
      <c r="H63" s="95"/>
      <c r="I63" s="95"/>
      <c r="J63" s="95"/>
      <c r="K63" s="95"/>
      <c r="L63" s="95"/>
      <c r="M63" s="95"/>
      <c r="N63" s="12">
        <f t="shared" si="10"/>
        <v>177.77711096441217</v>
      </c>
    </row>
    <row r="64" spans="1:14" ht="15">
      <c r="A64" s="14">
        <v>36</v>
      </c>
      <c r="B64" s="14" t="s">
        <v>149</v>
      </c>
      <c r="C64" s="146">
        <f aca="true" t="shared" si="21" ref="C64:M64">SUM(C65)</f>
        <v>439523</v>
      </c>
      <c r="D64" s="133">
        <f t="shared" si="21"/>
        <v>399523</v>
      </c>
      <c r="E64" s="38">
        <f t="shared" si="21"/>
        <v>0</v>
      </c>
      <c r="F64" s="38">
        <f t="shared" si="21"/>
        <v>59928</v>
      </c>
      <c r="G64" s="38">
        <f t="shared" si="21"/>
        <v>0</v>
      </c>
      <c r="H64" s="38"/>
      <c r="I64" s="38">
        <f t="shared" si="21"/>
        <v>0</v>
      </c>
      <c r="J64" s="38">
        <f t="shared" si="21"/>
        <v>0</v>
      </c>
      <c r="K64" s="38">
        <f t="shared" si="21"/>
        <v>0</v>
      </c>
      <c r="L64" s="38">
        <f t="shared" si="21"/>
        <v>339595</v>
      </c>
      <c r="M64" s="38">
        <f t="shared" si="21"/>
        <v>0</v>
      </c>
      <c r="N64" s="46">
        <f>D64/C64*100</f>
        <v>90.89922484147587</v>
      </c>
    </row>
    <row r="65" spans="1:14" ht="14.25">
      <c r="A65" s="41">
        <v>369</v>
      </c>
      <c r="B65" s="41" t="s">
        <v>150</v>
      </c>
      <c r="C65" s="139">
        <f>SUM(C66:C67)</f>
        <v>439523</v>
      </c>
      <c r="D65" s="129">
        <f>SUM(D66:D67)</f>
        <v>399523</v>
      </c>
      <c r="E65" s="41">
        <f aca="true" t="shared" si="22" ref="E65:M65">SUM(E66:E67)</f>
        <v>0</v>
      </c>
      <c r="F65" s="41">
        <f t="shared" si="22"/>
        <v>59928</v>
      </c>
      <c r="G65" s="41">
        <f t="shared" si="22"/>
        <v>0</v>
      </c>
      <c r="H65" s="41">
        <f t="shared" si="22"/>
        <v>0</v>
      </c>
      <c r="I65" s="41">
        <f t="shared" si="22"/>
        <v>0</v>
      </c>
      <c r="J65" s="41">
        <f t="shared" si="22"/>
        <v>0</v>
      </c>
      <c r="K65" s="41">
        <f t="shared" si="22"/>
        <v>0</v>
      </c>
      <c r="L65" s="41">
        <f t="shared" si="22"/>
        <v>339595</v>
      </c>
      <c r="M65" s="41">
        <f t="shared" si="22"/>
        <v>0</v>
      </c>
      <c r="N65" s="115">
        <f t="shared" si="10"/>
        <v>90.89922484147587</v>
      </c>
    </row>
    <row r="66" spans="1:14" ht="14.25">
      <c r="A66" s="5">
        <v>3691</v>
      </c>
      <c r="B66" s="40" t="s">
        <v>151</v>
      </c>
      <c r="C66" s="145">
        <v>65928</v>
      </c>
      <c r="D66" s="130">
        <f>SUM(E66:M66)</f>
        <v>59928</v>
      </c>
      <c r="E66" s="95"/>
      <c r="F66" s="40">
        <v>59928</v>
      </c>
      <c r="G66" s="95"/>
      <c r="H66" s="95"/>
      <c r="I66" s="95"/>
      <c r="J66" s="95"/>
      <c r="K66" s="95"/>
      <c r="L66" s="95"/>
      <c r="M66" s="95"/>
      <c r="N66" s="12">
        <f t="shared" si="10"/>
        <v>90.89916272297052</v>
      </c>
    </row>
    <row r="67" spans="1:14" ht="14.25">
      <c r="A67" s="5">
        <v>3693</v>
      </c>
      <c r="B67" s="40" t="s">
        <v>152</v>
      </c>
      <c r="C67" s="145">
        <v>373595</v>
      </c>
      <c r="D67" s="130">
        <f>SUM(E67:M67)</f>
        <v>339595</v>
      </c>
      <c r="E67" s="95"/>
      <c r="F67" s="95"/>
      <c r="G67" s="95"/>
      <c r="H67" s="95"/>
      <c r="I67" s="95"/>
      <c r="J67" s="95"/>
      <c r="K67" s="95"/>
      <c r="L67" s="40">
        <v>339595</v>
      </c>
      <c r="M67" s="95"/>
      <c r="N67" s="12">
        <f t="shared" si="10"/>
        <v>90.89923580347703</v>
      </c>
    </row>
    <row r="68" spans="1:14" ht="15">
      <c r="A68" s="6">
        <v>37</v>
      </c>
      <c r="B68" s="6" t="s">
        <v>11</v>
      </c>
      <c r="C68" s="142">
        <f aca="true" t="shared" si="23" ref="C68:M69">SUM(C69)</f>
        <v>20000</v>
      </c>
      <c r="D68" s="128">
        <f t="shared" si="23"/>
        <v>84000</v>
      </c>
      <c r="E68" s="36">
        <f t="shared" si="23"/>
        <v>0</v>
      </c>
      <c r="F68" s="36">
        <f t="shared" si="23"/>
        <v>0</v>
      </c>
      <c r="G68" s="46">
        <f t="shared" si="23"/>
        <v>15000</v>
      </c>
      <c r="H68" s="46">
        <f t="shared" si="23"/>
        <v>0</v>
      </c>
      <c r="I68" s="46">
        <f t="shared" si="23"/>
        <v>69000</v>
      </c>
      <c r="J68" s="46">
        <f t="shared" si="23"/>
        <v>0</v>
      </c>
      <c r="K68" s="46">
        <f t="shared" si="23"/>
        <v>0</v>
      </c>
      <c r="L68" s="46">
        <f t="shared" si="23"/>
        <v>0</v>
      </c>
      <c r="M68" s="46">
        <f t="shared" si="23"/>
        <v>0</v>
      </c>
      <c r="N68" s="46">
        <f>D68/C68*100</f>
        <v>420</v>
      </c>
    </row>
    <row r="69" spans="1:14" ht="14.25">
      <c r="A69" s="7">
        <v>372</v>
      </c>
      <c r="B69" s="7" t="s">
        <v>53</v>
      </c>
      <c r="C69" s="139">
        <f>SUM(C70)</f>
        <v>20000</v>
      </c>
      <c r="D69" s="131">
        <f t="shared" si="23"/>
        <v>84000</v>
      </c>
      <c r="E69" s="37">
        <f t="shared" si="23"/>
        <v>0</v>
      </c>
      <c r="F69" s="37">
        <f t="shared" si="23"/>
        <v>0</v>
      </c>
      <c r="G69" s="41">
        <f t="shared" si="23"/>
        <v>15000</v>
      </c>
      <c r="H69" s="41">
        <f t="shared" si="23"/>
        <v>0</v>
      </c>
      <c r="I69" s="41">
        <f t="shared" si="23"/>
        <v>69000</v>
      </c>
      <c r="J69" s="41">
        <f t="shared" si="23"/>
        <v>0</v>
      </c>
      <c r="K69" s="41">
        <f t="shared" si="23"/>
        <v>0</v>
      </c>
      <c r="L69" s="41">
        <f t="shared" si="23"/>
        <v>0</v>
      </c>
      <c r="M69" s="41">
        <f t="shared" si="23"/>
        <v>0</v>
      </c>
      <c r="N69" s="115">
        <f t="shared" si="10"/>
        <v>420</v>
      </c>
    </row>
    <row r="70" spans="1:14" ht="14.25">
      <c r="A70" s="5">
        <v>3721</v>
      </c>
      <c r="B70" s="5" t="s">
        <v>81</v>
      </c>
      <c r="C70" s="145">
        <v>20000</v>
      </c>
      <c r="D70" s="130">
        <f>SUM(E70:M70)</f>
        <v>84000</v>
      </c>
      <c r="E70" s="94"/>
      <c r="F70" s="94"/>
      <c r="G70" s="39">
        <v>15000</v>
      </c>
      <c r="H70" s="95"/>
      <c r="I70" s="206">
        <v>69000</v>
      </c>
      <c r="J70" s="98"/>
      <c r="K70" s="98"/>
      <c r="L70" s="98"/>
      <c r="M70" s="98"/>
      <c r="N70" s="12">
        <f t="shared" si="10"/>
        <v>420</v>
      </c>
    </row>
    <row r="71" spans="1:14" ht="15">
      <c r="A71" s="6">
        <v>38</v>
      </c>
      <c r="B71" s="6" t="s">
        <v>12</v>
      </c>
      <c r="C71" s="142">
        <f aca="true" t="shared" si="24" ref="C71:M72">SUM(C72)</f>
        <v>0</v>
      </c>
      <c r="D71" s="128">
        <f t="shared" si="24"/>
        <v>51389</v>
      </c>
      <c r="E71" s="36">
        <f t="shared" si="24"/>
        <v>0</v>
      </c>
      <c r="F71" s="36">
        <f t="shared" si="24"/>
        <v>0</v>
      </c>
      <c r="G71" s="46">
        <f t="shared" si="24"/>
        <v>0</v>
      </c>
      <c r="H71" s="46">
        <f t="shared" si="24"/>
        <v>10000</v>
      </c>
      <c r="I71" s="46">
        <f t="shared" si="24"/>
        <v>0</v>
      </c>
      <c r="J71" s="46">
        <f t="shared" si="24"/>
        <v>41389</v>
      </c>
      <c r="K71" s="46">
        <f t="shared" si="24"/>
        <v>0</v>
      </c>
      <c r="L71" s="46">
        <f t="shared" si="24"/>
        <v>0</v>
      </c>
      <c r="M71" s="46">
        <f t="shared" si="24"/>
        <v>0</v>
      </c>
      <c r="N71" s="46"/>
    </row>
    <row r="72" spans="1:14" ht="14.25">
      <c r="A72" s="7">
        <v>381</v>
      </c>
      <c r="B72" s="7" t="s">
        <v>13</v>
      </c>
      <c r="C72" s="139">
        <f>SUM(C73)</f>
        <v>0</v>
      </c>
      <c r="D72" s="131">
        <f t="shared" si="24"/>
        <v>51389</v>
      </c>
      <c r="E72" s="37">
        <f t="shared" si="24"/>
        <v>0</v>
      </c>
      <c r="F72" s="37">
        <f t="shared" si="24"/>
        <v>0</v>
      </c>
      <c r="G72" s="41">
        <f t="shared" si="24"/>
        <v>0</v>
      </c>
      <c r="H72" s="41">
        <f t="shared" si="24"/>
        <v>10000</v>
      </c>
      <c r="I72" s="41">
        <f t="shared" si="24"/>
        <v>0</v>
      </c>
      <c r="J72" s="41">
        <f t="shared" si="24"/>
        <v>41389</v>
      </c>
      <c r="K72" s="47"/>
      <c r="L72" s="47"/>
      <c r="M72" s="47"/>
      <c r="N72" s="115"/>
    </row>
    <row r="73" spans="1:14" ht="14.25">
      <c r="A73" s="4">
        <v>3811</v>
      </c>
      <c r="B73" s="4" t="s">
        <v>13</v>
      </c>
      <c r="C73" s="140">
        <v>0</v>
      </c>
      <c r="D73" s="130">
        <f>SUM(E73:M73)</f>
        <v>51389</v>
      </c>
      <c r="E73" s="96"/>
      <c r="F73" s="96"/>
      <c r="G73" s="97"/>
      <c r="H73" s="40">
        <v>10000</v>
      </c>
      <c r="I73" s="206"/>
      <c r="J73" s="206">
        <v>41389</v>
      </c>
      <c r="K73" s="98"/>
      <c r="L73" s="98"/>
      <c r="M73" s="98"/>
      <c r="N73" s="12"/>
    </row>
    <row r="74" spans="1:14" ht="15">
      <c r="A74" s="66"/>
      <c r="B74" s="14" t="s">
        <v>110</v>
      </c>
      <c r="C74" s="147"/>
      <c r="D74" s="133"/>
      <c r="E74" s="48"/>
      <c r="F74" s="48"/>
      <c r="G74" s="49"/>
      <c r="H74" s="49"/>
      <c r="I74" s="50">
        <v>0</v>
      </c>
      <c r="J74" s="50"/>
      <c r="K74" s="50"/>
      <c r="L74" s="50"/>
      <c r="M74" s="50"/>
      <c r="N74" s="38">
        <f>SUM(D74-E74-G74-H74-I74)</f>
        <v>0</v>
      </c>
    </row>
    <row r="75" spans="3:40" ht="15" thickBot="1">
      <c r="C75" s="148"/>
      <c r="D75" s="20"/>
      <c r="E75" s="20"/>
      <c r="F75" s="20"/>
      <c r="G75" s="21"/>
      <c r="H75" s="22"/>
      <c r="I75" s="22"/>
      <c r="J75" s="22"/>
      <c r="K75" s="22"/>
      <c r="L75" s="22"/>
      <c r="M75" s="22"/>
      <c r="N75" s="23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</row>
    <row r="76" spans="1:94" ht="15.75" thickBot="1">
      <c r="A76" s="8">
        <v>4</v>
      </c>
      <c r="B76" s="57" t="s">
        <v>97</v>
      </c>
      <c r="C76" s="149">
        <f aca="true" t="shared" si="25" ref="C76:M76">SUM(C79+C81+C88+C90+C92+C97+C99)</f>
        <v>757509</v>
      </c>
      <c r="D76" s="127">
        <f>D78+D96</f>
        <v>469000</v>
      </c>
      <c r="E76" s="35">
        <f t="shared" si="25"/>
        <v>261400</v>
      </c>
      <c r="F76" s="35">
        <f t="shared" si="25"/>
        <v>0</v>
      </c>
      <c r="G76" s="35">
        <f t="shared" si="25"/>
        <v>29000</v>
      </c>
      <c r="H76" s="35">
        <f t="shared" si="25"/>
        <v>60000</v>
      </c>
      <c r="I76" s="35">
        <f t="shared" si="25"/>
        <v>35030</v>
      </c>
      <c r="J76" s="35">
        <f t="shared" si="25"/>
        <v>0</v>
      </c>
      <c r="K76" s="35">
        <f t="shared" si="25"/>
        <v>79850</v>
      </c>
      <c r="L76" s="35">
        <f t="shared" si="25"/>
        <v>0</v>
      </c>
      <c r="M76" s="35">
        <f t="shared" si="25"/>
        <v>3720</v>
      </c>
      <c r="N76" s="118">
        <f>D76/C76*100</f>
        <v>61.9134558137263</v>
      </c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</row>
    <row r="77" spans="1:94" ht="15">
      <c r="A77" s="1"/>
      <c r="B77" s="1"/>
      <c r="C77" s="124"/>
      <c r="D77" s="20"/>
      <c r="E77" s="24"/>
      <c r="F77" s="24"/>
      <c r="G77" s="21"/>
      <c r="H77" s="22"/>
      <c r="I77" s="22"/>
      <c r="J77" s="22"/>
      <c r="K77" s="22"/>
      <c r="L77" s="22"/>
      <c r="M77" s="22"/>
      <c r="N77" s="23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</row>
    <row r="78" spans="1:94" ht="15">
      <c r="A78" s="6">
        <v>42</v>
      </c>
      <c r="B78" s="6" t="s">
        <v>98</v>
      </c>
      <c r="C78" s="142">
        <f>SUM(C79+C81+C88+C90+C92)</f>
        <v>753789</v>
      </c>
      <c r="D78" s="128">
        <f aca="true" t="shared" si="26" ref="D78:M78">D79+D81+D88+D90+D92</f>
        <v>430250</v>
      </c>
      <c r="E78" s="36">
        <f t="shared" si="26"/>
        <v>261400</v>
      </c>
      <c r="F78" s="36">
        <f t="shared" si="26"/>
        <v>0</v>
      </c>
      <c r="G78" s="36">
        <f t="shared" si="26"/>
        <v>29000</v>
      </c>
      <c r="H78" s="36">
        <f t="shared" si="26"/>
        <v>60000</v>
      </c>
      <c r="I78" s="36">
        <f t="shared" si="26"/>
        <v>0</v>
      </c>
      <c r="J78" s="36">
        <f t="shared" si="26"/>
        <v>0</v>
      </c>
      <c r="K78" s="36">
        <f t="shared" si="26"/>
        <v>79850</v>
      </c>
      <c r="L78" s="36">
        <f t="shared" si="26"/>
        <v>0</v>
      </c>
      <c r="M78" s="36">
        <f t="shared" si="26"/>
        <v>0</v>
      </c>
      <c r="N78" s="46">
        <f>D78/C78*100</f>
        <v>57.07830705940257</v>
      </c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</row>
    <row r="79" spans="1:94" ht="14.25">
      <c r="A79" s="7">
        <v>421</v>
      </c>
      <c r="B79" s="7" t="s">
        <v>14</v>
      </c>
      <c r="C79" s="139">
        <f>SUM(C80)</f>
        <v>0</v>
      </c>
      <c r="D79" s="131">
        <f aca="true" t="shared" si="27" ref="D79:N79">SUM(D80)</f>
        <v>0</v>
      </c>
      <c r="E79" s="37">
        <f t="shared" si="27"/>
        <v>0</v>
      </c>
      <c r="F79" s="37">
        <f t="shared" si="27"/>
        <v>0</v>
      </c>
      <c r="G79" s="37">
        <f t="shared" si="27"/>
        <v>0</v>
      </c>
      <c r="H79" s="37">
        <f t="shared" si="27"/>
        <v>0</v>
      </c>
      <c r="I79" s="37">
        <f t="shared" si="27"/>
        <v>0</v>
      </c>
      <c r="J79" s="37">
        <f t="shared" si="27"/>
        <v>0</v>
      </c>
      <c r="K79" s="37">
        <f t="shared" si="27"/>
        <v>0</v>
      </c>
      <c r="L79" s="37">
        <f t="shared" si="27"/>
        <v>0</v>
      </c>
      <c r="M79" s="37">
        <f t="shared" si="27"/>
        <v>0</v>
      </c>
      <c r="N79" s="37">
        <f t="shared" si="27"/>
        <v>0</v>
      </c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</row>
    <row r="80" spans="1:94" s="1" customFormat="1" ht="15">
      <c r="A80" s="5">
        <v>4212</v>
      </c>
      <c r="B80" s="4" t="s">
        <v>55</v>
      </c>
      <c r="C80" s="140">
        <f>SUM(E80:M80)</f>
        <v>0</v>
      </c>
      <c r="D80" s="130">
        <f>SUM(E80:M80)</f>
        <v>0</v>
      </c>
      <c r="E80" s="3"/>
      <c r="F80" s="3"/>
      <c r="G80" s="43"/>
      <c r="H80" s="44"/>
      <c r="I80" s="45"/>
      <c r="J80" s="45"/>
      <c r="K80" s="45"/>
      <c r="L80" s="45"/>
      <c r="M80" s="45"/>
      <c r="N80" s="12">
        <f>SUM(D80-E80-G80-H80-I80-J80-K80-L80-M80)</f>
        <v>0</v>
      </c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</row>
    <row r="81" spans="1:94" s="69" customFormat="1" ht="14.25">
      <c r="A81" s="7">
        <v>422</v>
      </c>
      <c r="B81" s="7" t="s">
        <v>15</v>
      </c>
      <c r="C81" s="139">
        <f>SUM(C82:C87)</f>
        <v>704789</v>
      </c>
      <c r="D81" s="131">
        <f aca="true" t="shared" si="28" ref="D81:M81">SUM(D82:D87)</f>
        <v>381250</v>
      </c>
      <c r="E81" s="37">
        <f t="shared" si="28"/>
        <v>226400</v>
      </c>
      <c r="F81" s="37">
        <f t="shared" si="28"/>
        <v>0</v>
      </c>
      <c r="G81" s="37">
        <f t="shared" si="28"/>
        <v>15000</v>
      </c>
      <c r="H81" s="37">
        <f t="shared" si="28"/>
        <v>60000</v>
      </c>
      <c r="I81" s="37">
        <f t="shared" si="28"/>
        <v>0</v>
      </c>
      <c r="J81" s="37">
        <f t="shared" si="28"/>
        <v>0</v>
      </c>
      <c r="K81" s="37">
        <f t="shared" si="28"/>
        <v>79850</v>
      </c>
      <c r="L81" s="37">
        <f t="shared" si="28"/>
        <v>0</v>
      </c>
      <c r="M81" s="37">
        <f t="shared" si="28"/>
        <v>0</v>
      </c>
      <c r="N81" s="115">
        <f aca="true" t="shared" si="29" ref="N81:N89">D81/C81*100</f>
        <v>54.0942040809377</v>
      </c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</row>
    <row r="82" spans="1:94" ht="14.25">
      <c r="A82" s="4">
        <v>4221</v>
      </c>
      <c r="B82" s="4" t="s">
        <v>57</v>
      </c>
      <c r="C82" s="140">
        <v>629850</v>
      </c>
      <c r="D82" s="130">
        <f aca="true" t="shared" si="30" ref="D82:D87">SUM(E82:M82)</f>
        <v>296250</v>
      </c>
      <c r="E82" s="3">
        <v>201400</v>
      </c>
      <c r="F82" s="3"/>
      <c r="G82" s="40">
        <v>15000</v>
      </c>
      <c r="H82" s="40"/>
      <c r="I82" s="206">
        <v>0</v>
      </c>
      <c r="J82" s="206"/>
      <c r="K82" s="206">
        <v>79850</v>
      </c>
      <c r="L82" s="98"/>
      <c r="M82" s="98"/>
      <c r="N82" s="12">
        <f t="shared" si="29"/>
        <v>47.03500833531793</v>
      </c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</row>
    <row r="83" spans="1:94" ht="14.25">
      <c r="A83" s="4">
        <v>4222</v>
      </c>
      <c r="B83" s="4" t="s">
        <v>58</v>
      </c>
      <c r="C83" s="140">
        <v>49939</v>
      </c>
      <c r="D83" s="130">
        <f t="shared" si="30"/>
        <v>85000</v>
      </c>
      <c r="E83" s="3">
        <v>25000</v>
      </c>
      <c r="F83" s="96"/>
      <c r="G83" s="95"/>
      <c r="H83" s="40">
        <v>60000</v>
      </c>
      <c r="I83" s="98"/>
      <c r="J83" s="98"/>
      <c r="K83" s="98"/>
      <c r="L83" s="98"/>
      <c r="M83" s="98"/>
      <c r="N83" s="12">
        <f t="shared" si="29"/>
        <v>170.2076533370712</v>
      </c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</row>
    <row r="84" spans="1:94" s="1" customFormat="1" ht="15">
      <c r="A84" s="4">
        <v>4223</v>
      </c>
      <c r="B84" s="4" t="s">
        <v>59</v>
      </c>
      <c r="C84" s="140">
        <v>25000</v>
      </c>
      <c r="D84" s="130">
        <f t="shared" si="30"/>
        <v>0</v>
      </c>
      <c r="E84" s="96"/>
      <c r="F84" s="96"/>
      <c r="G84" s="97"/>
      <c r="H84" s="95"/>
      <c r="I84" s="98"/>
      <c r="J84" s="98"/>
      <c r="K84" s="99"/>
      <c r="L84" s="98"/>
      <c r="M84" s="99"/>
      <c r="N84" s="12">
        <f t="shared" si="29"/>
        <v>0</v>
      </c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</row>
    <row r="85" spans="1:94" ht="14.25">
      <c r="A85" s="4">
        <v>4225</v>
      </c>
      <c r="B85" s="4" t="s">
        <v>56</v>
      </c>
      <c r="C85" s="140"/>
      <c r="D85" s="130">
        <f t="shared" si="30"/>
        <v>0</v>
      </c>
      <c r="E85" s="96"/>
      <c r="F85" s="96"/>
      <c r="G85" s="173"/>
      <c r="H85" s="95"/>
      <c r="I85" s="98"/>
      <c r="J85" s="98"/>
      <c r="K85" s="98"/>
      <c r="L85" s="98"/>
      <c r="M85" s="98"/>
      <c r="N85" s="12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</row>
    <row r="86" spans="1:94" ht="14.25">
      <c r="A86" s="4">
        <v>4226</v>
      </c>
      <c r="B86" s="4" t="s">
        <v>66</v>
      </c>
      <c r="C86" s="140"/>
      <c r="D86" s="130">
        <f t="shared" si="30"/>
        <v>0</v>
      </c>
      <c r="E86" s="96"/>
      <c r="F86" s="96"/>
      <c r="G86" s="173"/>
      <c r="H86" s="95"/>
      <c r="I86" s="98"/>
      <c r="J86" s="98"/>
      <c r="K86" s="98"/>
      <c r="L86" s="98"/>
      <c r="M86" s="98"/>
      <c r="N86" s="12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</row>
    <row r="87" spans="1:94" s="1" customFormat="1" ht="15">
      <c r="A87" s="5">
        <v>4227</v>
      </c>
      <c r="B87" s="4" t="s">
        <v>74</v>
      </c>
      <c r="C87" s="140"/>
      <c r="D87" s="130">
        <f t="shared" si="30"/>
        <v>0</v>
      </c>
      <c r="E87" s="96"/>
      <c r="F87" s="96"/>
      <c r="G87" s="187"/>
      <c r="H87" s="95"/>
      <c r="I87" s="95"/>
      <c r="J87" s="95"/>
      <c r="K87" s="95"/>
      <c r="L87" s="95"/>
      <c r="M87" s="95"/>
      <c r="N87" s="12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/>
      <c r="CK87" s="61"/>
      <c r="CL87" s="61"/>
      <c r="CM87" s="61"/>
      <c r="CN87" s="61"/>
      <c r="CO87" s="61"/>
      <c r="CP87" s="61"/>
    </row>
    <row r="88" spans="1:94" s="69" customFormat="1" ht="14.25">
      <c r="A88" s="7">
        <v>424</v>
      </c>
      <c r="B88" s="7" t="s">
        <v>16</v>
      </c>
      <c r="C88" s="139">
        <f>SUM(C89)</f>
        <v>49000</v>
      </c>
      <c r="D88" s="131">
        <f aca="true" t="shared" si="31" ref="D88:N88">SUM(D89)</f>
        <v>49000</v>
      </c>
      <c r="E88" s="37">
        <f t="shared" si="31"/>
        <v>35000</v>
      </c>
      <c r="F88" s="37">
        <f t="shared" si="31"/>
        <v>0</v>
      </c>
      <c r="G88" s="37">
        <f t="shared" si="31"/>
        <v>14000</v>
      </c>
      <c r="H88" s="37">
        <f t="shared" si="31"/>
        <v>0</v>
      </c>
      <c r="I88" s="37">
        <f t="shared" si="31"/>
        <v>0</v>
      </c>
      <c r="J88" s="37">
        <f t="shared" si="31"/>
        <v>0</v>
      </c>
      <c r="K88" s="37">
        <f t="shared" si="31"/>
        <v>0</v>
      </c>
      <c r="L88" s="37">
        <f t="shared" si="31"/>
        <v>0</v>
      </c>
      <c r="M88" s="37">
        <f t="shared" si="31"/>
        <v>0</v>
      </c>
      <c r="N88" s="37">
        <f t="shared" si="31"/>
        <v>100</v>
      </c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</row>
    <row r="89" spans="1:94" ht="14.25">
      <c r="A89" s="4">
        <v>4241</v>
      </c>
      <c r="B89" s="4" t="s">
        <v>60</v>
      </c>
      <c r="C89" s="140">
        <v>49000</v>
      </c>
      <c r="D89" s="130">
        <f>SUM(E89:M89)</f>
        <v>49000</v>
      </c>
      <c r="E89" s="3">
        <v>35000</v>
      </c>
      <c r="F89" s="3"/>
      <c r="G89" s="40">
        <v>14000</v>
      </c>
      <c r="H89" s="95"/>
      <c r="I89" s="95"/>
      <c r="J89" s="95"/>
      <c r="K89" s="95"/>
      <c r="L89" s="95"/>
      <c r="M89" s="40"/>
      <c r="N89" s="12">
        <f t="shared" si="29"/>
        <v>100</v>
      </c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</row>
    <row r="90" spans="1:94" ht="14.25">
      <c r="A90" s="7">
        <v>425</v>
      </c>
      <c r="B90" s="7" t="s">
        <v>102</v>
      </c>
      <c r="C90" s="139">
        <f>SUM(C91)</f>
        <v>0</v>
      </c>
      <c r="D90" s="131">
        <f aca="true" t="shared" si="32" ref="D90:N90">SUM(D91)</f>
        <v>0</v>
      </c>
      <c r="E90" s="37"/>
      <c r="F90" s="37"/>
      <c r="G90" s="37"/>
      <c r="H90" s="37"/>
      <c r="I90" s="37"/>
      <c r="J90" s="37">
        <f t="shared" si="32"/>
        <v>0</v>
      </c>
      <c r="K90" s="37">
        <f t="shared" si="32"/>
        <v>0</v>
      </c>
      <c r="L90" s="37">
        <f t="shared" si="32"/>
        <v>0</v>
      </c>
      <c r="M90" s="37">
        <f t="shared" si="32"/>
        <v>0</v>
      </c>
      <c r="N90" s="37">
        <f t="shared" si="32"/>
        <v>0</v>
      </c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</row>
    <row r="91" spans="1:94" ht="14.25">
      <c r="A91" s="4">
        <v>4251</v>
      </c>
      <c r="B91" s="4" t="s">
        <v>102</v>
      </c>
      <c r="C91" s="140"/>
      <c r="D91" s="130">
        <f>SUM(E91:M91)</f>
        <v>0</v>
      </c>
      <c r="E91" s="3"/>
      <c r="F91" s="3"/>
      <c r="G91" s="5"/>
      <c r="H91" s="40"/>
      <c r="I91" s="40"/>
      <c r="J91" s="40"/>
      <c r="K91" s="40"/>
      <c r="L91" s="40"/>
      <c r="M91" s="40"/>
      <c r="N91" s="12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</row>
    <row r="92" spans="1:94" s="69" customFormat="1" ht="14.25">
      <c r="A92" s="7">
        <v>426</v>
      </c>
      <c r="B92" s="7" t="s">
        <v>17</v>
      </c>
      <c r="C92" s="139">
        <f>SUM(C93:C95)</f>
        <v>0</v>
      </c>
      <c r="D92" s="131">
        <f aca="true" t="shared" si="33" ref="D92:N92">SUM(D93:D95)</f>
        <v>0</v>
      </c>
      <c r="E92" s="37">
        <f t="shared" si="33"/>
        <v>0</v>
      </c>
      <c r="F92" s="37">
        <f t="shared" si="33"/>
        <v>0</v>
      </c>
      <c r="G92" s="37">
        <f t="shared" si="33"/>
        <v>0</v>
      </c>
      <c r="H92" s="37">
        <f t="shared" si="33"/>
        <v>0</v>
      </c>
      <c r="I92" s="37">
        <f t="shared" si="33"/>
        <v>0</v>
      </c>
      <c r="J92" s="37">
        <f t="shared" si="33"/>
        <v>0</v>
      </c>
      <c r="K92" s="37">
        <f t="shared" si="33"/>
        <v>0</v>
      </c>
      <c r="L92" s="37">
        <f t="shared" si="33"/>
        <v>0</v>
      </c>
      <c r="M92" s="37">
        <f t="shared" si="33"/>
        <v>0</v>
      </c>
      <c r="N92" s="37">
        <f t="shared" si="33"/>
        <v>0</v>
      </c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</row>
    <row r="93" spans="1:94" ht="14.25">
      <c r="A93" s="4">
        <v>4262</v>
      </c>
      <c r="B93" s="4" t="s">
        <v>61</v>
      </c>
      <c r="C93" s="140">
        <f>SUM(E93:M93)</f>
        <v>0</v>
      </c>
      <c r="D93" s="130">
        <f>SUM(E93:M93)</f>
        <v>0</v>
      </c>
      <c r="E93" s="96"/>
      <c r="F93" s="96"/>
      <c r="G93" s="96"/>
      <c r="H93" s="95"/>
      <c r="I93" s="95"/>
      <c r="J93" s="40"/>
      <c r="K93" s="40"/>
      <c r="L93" s="40"/>
      <c r="M93" s="40"/>
      <c r="N93" s="12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</row>
    <row r="94" spans="1:94" ht="14.25">
      <c r="A94" s="4">
        <v>4263</v>
      </c>
      <c r="B94" s="4" t="s">
        <v>62</v>
      </c>
      <c r="C94" s="140">
        <f>SUM(E94:M94)</f>
        <v>0</v>
      </c>
      <c r="D94" s="130">
        <f>SUM(E94:M94)</f>
        <v>0</v>
      </c>
      <c r="E94" s="3"/>
      <c r="F94" s="3"/>
      <c r="G94" s="4"/>
      <c r="H94" s="42"/>
      <c r="I94" s="42"/>
      <c r="J94" s="42"/>
      <c r="K94" s="42"/>
      <c r="L94" s="42"/>
      <c r="M94" s="42"/>
      <c r="N94" s="12">
        <f>SUM(D94-E94-G94-H94-I94-J94-K94-L94-M94)</f>
        <v>0</v>
      </c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</row>
    <row r="95" spans="1:94" ht="14.25">
      <c r="A95" s="4">
        <v>4264</v>
      </c>
      <c r="B95" s="4" t="s">
        <v>63</v>
      </c>
      <c r="C95" s="140">
        <f>SUM(E95:M95)</f>
        <v>0</v>
      </c>
      <c r="D95" s="130">
        <f>SUM(E95:M95)</f>
        <v>0</v>
      </c>
      <c r="E95" s="3"/>
      <c r="F95" s="3"/>
      <c r="G95" s="4"/>
      <c r="H95" s="42"/>
      <c r="I95" s="42"/>
      <c r="J95" s="42"/>
      <c r="K95" s="42"/>
      <c r="L95" s="42"/>
      <c r="M95" s="42"/>
      <c r="N95" s="12">
        <f>SUM(D95-E95-G95-H95-I95-J95-K95-L95-M95)</f>
        <v>0</v>
      </c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</row>
    <row r="96" spans="1:94" ht="15">
      <c r="A96" s="6">
        <v>45</v>
      </c>
      <c r="B96" s="6" t="s">
        <v>18</v>
      </c>
      <c r="C96" s="142">
        <f aca="true" t="shared" si="34" ref="C96:N96">SUM(C97+C99)</f>
        <v>3720</v>
      </c>
      <c r="D96" s="128">
        <f t="shared" si="34"/>
        <v>38750</v>
      </c>
      <c r="E96" s="36">
        <f t="shared" si="34"/>
        <v>0</v>
      </c>
      <c r="F96" s="36">
        <f t="shared" si="34"/>
        <v>0</v>
      </c>
      <c r="G96" s="36">
        <f t="shared" si="34"/>
        <v>0</v>
      </c>
      <c r="H96" s="36">
        <f t="shared" si="34"/>
        <v>0</v>
      </c>
      <c r="I96" s="36">
        <f t="shared" si="34"/>
        <v>35030</v>
      </c>
      <c r="J96" s="36">
        <f t="shared" si="34"/>
        <v>0</v>
      </c>
      <c r="K96" s="36">
        <f t="shared" si="34"/>
        <v>0</v>
      </c>
      <c r="L96" s="36">
        <f t="shared" si="34"/>
        <v>0</v>
      </c>
      <c r="M96" s="36">
        <f t="shared" si="34"/>
        <v>3720</v>
      </c>
      <c r="N96" s="36">
        <f t="shared" si="34"/>
        <v>1041.6666666666665</v>
      </c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</row>
    <row r="97" spans="1:94" ht="14.25">
      <c r="A97" s="7">
        <v>451</v>
      </c>
      <c r="B97" s="7" t="s">
        <v>19</v>
      </c>
      <c r="C97" s="139">
        <f>SUM(C98)</f>
        <v>3720</v>
      </c>
      <c r="D97" s="131">
        <f aca="true" t="shared" si="35" ref="D97:N97">SUM(D98)</f>
        <v>38750</v>
      </c>
      <c r="E97" s="37">
        <f t="shared" si="35"/>
        <v>0</v>
      </c>
      <c r="F97" s="37">
        <f t="shared" si="35"/>
        <v>0</v>
      </c>
      <c r="G97" s="37">
        <f t="shared" si="35"/>
        <v>0</v>
      </c>
      <c r="H97" s="37">
        <f t="shared" si="35"/>
        <v>0</v>
      </c>
      <c r="I97" s="37">
        <f t="shared" si="35"/>
        <v>35030</v>
      </c>
      <c r="J97" s="37">
        <f t="shared" si="35"/>
        <v>0</v>
      </c>
      <c r="K97" s="37">
        <f t="shared" si="35"/>
        <v>0</v>
      </c>
      <c r="L97" s="37">
        <f t="shared" si="35"/>
        <v>0</v>
      </c>
      <c r="M97" s="37">
        <f t="shared" si="35"/>
        <v>3720</v>
      </c>
      <c r="N97" s="37">
        <f t="shared" si="35"/>
        <v>1041.6666666666665</v>
      </c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</row>
    <row r="98" spans="1:94" ht="14.25">
      <c r="A98" s="4">
        <v>4511</v>
      </c>
      <c r="B98" s="4" t="s">
        <v>19</v>
      </c>
      <c r="C98" s="140">
        <v>3720</v>
      </c>
      <c r="D98" s="130">
        <v>38750</v>
      </c>
      <c r="E98" s="96"/>
      <c r="F98" s="96"/>
      <c r="G98" s="97"/>
      <c r="H98" s="95"/>
      <c r="I98" s="40">
        <v>35030</v>
      </c>
      <c r="J98" s="95"/>
      <c r="K98" s="95"/>
      <c r="L98" s="95"/>
      <c r="M98" s="40">
        <v>3720</v>
      </c>
      <c r="N98" s="12">
        <f>D98/C98*100</f>
        <v>1041.6666666666665</v>
      </c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</row>
    <row r="99" spans="1:94" ht="14.25">
      <c r="A99" s="7">
        <v>452</v>
      </c>
      <c r="B99" s="7" t="s">
        <v>20</v>
      </c>
      <c r="C99" s="143"/>
      <c r="D99" s="131">
        <f aca="true" t="shared" si="36" ref="D99:N99">SUM(D100)</f>
        <v>0</v>
      </c>
      <c r="E99" s="37">
        <f t="shared" si="36"/>
        <v>0</v>
      </c>
      <c r="F99" s="37">
        <f t="shared" si="36"/>
        <v>0</v>
      </c>
      <c r="G99" s="37">
        <f t="shared" si="36"/>
        <v>0</v>
      </c>
      <c r="H99" s="37">
        <f t="shared" si="36"/>
        <v>0</v>
      </c>
      <c r="I99" s="37">
        <f t="shared" si="36"/>
        <v>0</v>
      </c>
      <c r="J99" s="37">
        <f t="shared" si="36"/>
        <v>0</v>
      </c>
      <c r="K99" s="37">
        <f t="shared" si="36"/>
        <v>0</v>
      </c>
      <c r="L99" s="37">
        <f t="shared" si="36"/>
        <v>0</v>
      </c>
      <c r="M99" s="37">
        <f t="shared" si="36"/>
        <v>0</v>
      </c>
      <c r="N99" s="37">
        <f t="shared" si="36"/>
        <v>0</v>
      </c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</row>
    <row r="100" spans="1:94" ht="14.25">
      <c r="A100" s="4">
        <v>4521</v>
      </c>
      <c r="B100" s="4" t="s">
        <v>20</v>
      </c>
      <c r="C100" s="144"/>
      <c r="D100" s="130">
        <f>SUM(E100:M100)</f>
        <v>0</v>
      </c>
      <c r="E100" s="96"/>
      <c r="F100" s="96"/>
      <c r="G100" s="97"/>
      <c r="H100" s="95"/>
      <c r="I100" s="95"/>
      <c r="J100" s="95"/>
      <c r="K100" s="95"/>
      <c r="L100" s="95"/>
      <c r="M100" s="95"/>
      <c r="N100" s="12">
        <f>SUM(D100-E100-G100-H100-I100-J100-K100-L100)</f>
        <v>0</v>
      </c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</row>
    <row r="101" spans="1:94" ht="15" thickBot="1">
      <c r="A101" s="67"/>
      <c r="B101" s="67"/>
      <c r="C101" s="107"/>
      <c r="D101" s="25"/>
      <c r="E101" s="25"/>
      <c r="F101" s="25"/>
      <c r="G101" s="26"/>
      <c r="H101" s="27"/>
      <c r="I101" s="27"/>
      <c r="J101" s="27"/>
      <c r="K101" s="27"/>
      <c r="L101" s="27"/>
      <c r="M101" s="27"/>
      <c r="N101" s="2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</row>
    <row r="102" spans="1:94" ht="15.75" thickBot="1">
      <c r="A102" s="8">
        <v>5</v>
      </c>
      <c r="B102" s="57" t="s">
        <v>21</v>
      </c>
      <c r="C102" s="150"/>
      <c r="D102" s="127">
        <f>SUM(D104+D107)</f>
        <v>0</v>
      </c>
      <c r="E102" s="24"/>
      <c r="F102" s="24"/>
      <c r="G102" s="21"/>
      <c r="H102" s="79"/>
      <c r="I102" s="23"/>
      <c r="J102" s="23"/>
      <c r="K102" s="23"/>
      <c r="L102" s="23"/>
      <c r="M102" s="23"/>
      <c r="N102" s="23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</row>
    <row r="103" spans="2:94" ht="15">
      <c r="B103" s="1"/>
      <c r="C103" s="137"/>
      <c r="D103" s="51"/>
      <c r="E103" s="24"/>
      <c r="F103" s="24"/>
      <c r="G103" s="21"/>
      <c r="H103" s="23"/>
      <c r="I103" s="23"/>
      <c r="J103" s="23"/>
      <c r="K103" s="23"/>
      <c r="L103" s="23"/>
      <c r="M103" s="23"/>
      <c r="N103" s="23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</row>
    <row r="104" spans="1:94" ht="15">
      <c r="A104" s="6">
        <v>51</v>
      </c>
      <c r="B104" s="6" t="s">
        <v>22</v>
      </c>
      <c r="C104" s="151"/>
      <c r="D104" s="128">
        <f>SUM(D105)</f>
        <v>0</v>
      </c>
      <c r="E104" s="24"/>
      <c r="F104" s="24"/>
      <c r="G104" s="21"/>
      <c r="H104" s="23"/>
      <c r="I104" s="23"/>
      <c r="J104" s="23"/>
      <c r="K104" s="23"/>
      <c r="L104" s="23"/>
      <c r="M104" s="23"/>
      <c r="N104" s="23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</row>
    <row r="105" spans="1:94" ht="14.25">
      <c r="A105" s="7">
        <v>515</v>
      </c>
      <c r="B105" s="7" t="s">
        <v>67</v>
      </c>
      <c r="C105" s="143"/>
      <c r="D105" s="131">
        <f>SUM(D106)</f>
        <v>0</v>
      </c>
      <c r="E105" s="29"/>
      <c r="F105" s="29"/>
      <c r="G105" s="20"/>
      <c r="H105" s="23"/>
      <c r="I105" s="23"/>
      <c r="J105" s="23"/>
      <c r="K105" s="23"/>
      <c r="L105" s="23"/>
      <c r="M105" s="23"/>
      <c r="N105" s="23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</row>
    <row r="106" spans="1:94" ht="14.25">
      <c r="A106" s="4">
        <v>5153</v>
      </c>
      <c r="B106" s="4" t="s">
        <v>23</v>
      </c>
      <c r="C106" s="144"/>
      <c r="D106" s="132">
        <v>0</v>
      </c>
      <c r="E106" s="29"/>
      <c r="F106" s="29"/>
      <c r="G106" s="21"/>
      <c r="H106" s="23"/>
      <c r="I106" s="23"/>
      <c r="J106" s="23"/>
      <c r="K106" s="23"/>
      <c r="L106" s="23"/>
      <c r="M106" s="23"/>
      <c r="N106" s="23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</row>
    <row r="107" spans="1:94" ht="15">
      <c r="A107" s="66">
        <v>54</v>
      </c>
      <c r="B107" s="6" t="s">
        <v>24</v>
      </c>
      <c r="C107" s="151"/>
      <c r="D107" s="128">
        <f>SUM(D108)</f>
        <v>0</v>
      </c>
      <c r="E107" s="30"/>
      <c r="F107" s="30"/>
      <c r="G107" s="21"/>
      <c r="H107" s="23"/>
      <c r="I107" s="23"/>
      <c r="J107" s="23"/>
      <c r="K107" s="23"/>
      <c r="L107" s="23"/>
      <c r="M107" s="23"/>
      <c r="N107" s="23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</row>
    <row r="108" spans="1:94" s="69" customFormat="1" ht="14.25">
      <c r="A108" s="7">
        <v>544</v>
      </c>
      <c r="B108" s="7" t="s">
        <v>25</v>
      </c>
      <c r="C108" s="143"/>
      <c r="D108" s="131">
        <f>SUM(D109+D110)</f>
        <v>0</v>
      </c>
      <c r="E108" s="29"/>
      <c r="F108" s="29"/>
      <c r="G108" s="23"/>
      <c r="H108" s="23"/>
      <c r="I108" s="23"/>
      <c r="J108" s="23"/>
      <c r="K108" s="23"/>
      <c r="L108" s="23"/>
      <c r="M108" s="23"/>
      <c r="N108" s="23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</row>
    <row r="109" spans="1:94" ht="14.25">
      <c r="A109" s="4">
        <v>5443</v>
      </c>
      <c r="B109" s="4" t="s">
        <v>64</v>
      </c>
      <c r="C109" s="144"/>
      <c r="D109" s="132">
        <v>0</v>
      </c>
      <c r="E109" s="29"/>
      <c r="F109" s="29"/>
      <c r="G109" s="21"/>
      <c r="H109" s="23"/>
      <c r="I109" s="23"/>
      <c r="J109" s="23"/>
      <c r="K109" s="23"/>
      <c r="L109" s="23"/>
      <c r="M109" s="23"/>
      <c r="N109" s="23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</row>
    <row r="110" spans="1:94" s="69" customFormat="1" ht="14.25">
      <c r="A110" s="4">
        <v>5446</v>
      </c>
      <c r="B110" s="4" t="s">
        <v>84</v>
      </c>
      <c r="C110" s="144"/>
      <c r="D110" s="132">
        <v>0</v>
      </c>
      <c r="E110" s="29"/>
      <c r="F110" s="29"/>
      <c r="G110" s="23"/>
      <c r="H110" s="23"/>
      <c r="I110" s="23"/>
      <c r="J110" s="23"/>
      <c r="K110" s="23"/>
      <c r="L110" s="23"/>
      <c r="M110" s="23"/>
      <c r="N110" s="23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</row>
    <row r="111" spans="1:94" ht="15.75" thickBot="1">
      <c r="A111" s="1"/>
      <c r="C111" s="75"/>
      <c r="D111" s="20"/>
      <c r="E111" s="29"/>
      <c r="F111" s="29"/>
      <c r="G111" s="21"/>
      <c r="H111" s="23"/>
      <c r="I111" s="23"/>
      <c r="J111" s="23"/>
      <c r="K111" s="23"/>
      <c r="L111" s="23"/>
      <c r="M111" s="23"/>
      <c r="N111" s="23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</row>
    <row r="112" spans="1:94" ht="15.75" thickBot="1">
      <c r="A112" s="8">
        <v>6</v>
      </c>
      <c r="B112" s="57" t="s">
        <v>26</v>
      </c>
      <c r="C112" s="149">
        <f>SUM(C114+C132+C139+C143+C150+C157)</f>
        <v>41735985</v>
      </c>
      <c r="D112" s="127">
        <f>SUM(D114+D132+D139+D143+D150+D157)</f>
        <v>41384951</v>
      </c>
      <c r="E112" s="35">
        <f>D112/C112*100</f>
        <v>99.15891765822707</v>
      </c>
      <c r="F112" s="30"/>
      <c r="G112" s="21"/>
      <c r="H112" s="23"/>
      <c r="I112" s="23"/>
      <c r="J112" s="23"/>
      <c r="K112" s="23"/>
      <c r="L112" s="23"/>
      <c r="M112" s="23"/>
      <c r="N112" s="23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</row>
    <row r="113" spans="2:94" ht="15">
      <c r="B113" s="1"/>
      <c r="C113" s="154"/>
      <c r="D113" s="51"/>
      <c r="E113" s="30"/>
      <c r="F113" s="30"/>
      <c r="G113" s="21"/>
      <c r="H113" s="23"/>
      <c r="I113" s="23"/>
      <c r="J113" s="23"/>
      <c r="K113" s="23"/>
      <c r="L113" s="23"/>
      <c r="M113" s="23"/>
      <c r="N113" s="23"/>
      <c r="O113" s="68"/>
      <c r="P113" s="68"/>
      <c r="Q113" s="68"/>
      <c r="R113" s="68"/>
      <c r="S113" s="68"/>
      <c r="T113" s="68"/>
      <c r="U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</row>
    <row r="114" spans="1:94" s="1" customFormat="1" ht="15">
      <c r="A114" s="6">
        <v>63</v>
      </c>
      <c r="B114" s="6" t="s">
        <v>27</v>
      </c>
      <c r="C114" s="142">
        <f>SUM(C115+C120+C122+C125+C127+C129)</f>
        <v>3104863</v>
      </c>
      <c r="D114" s="128">
        <f>SUM(D115+D120+D122+D125+D127+D129)</f>
        <v>2988099</v>
      </c>
      <c r="E114" s="36">
        <f>D114/C114*100</f>
        <v>96.23931877187496</v>
      </c>
      <c r="F114" s="30"/>
      <c r="G114" s="24"/>
      <c r="H114" s="31"/>
      <c r="I114" s="31"/>
      <c r="J114" s="31"/>
      <c r="K114" s="31"/>
      <c r="L114" s="31"/>
      <c r="M114" s="31"/>
      <c r="N114" s="31"/>
      <c r="O114" s="61"/>
      <c r="P114" s="61"/>
      <c r="Q114" s="61"/>
      <c r="R114" s="61"/>
      <c r="S114" s="61"/>
      <c r="T114" s="61"/>
      <c r="U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</row>
    <row r="115" spans="1:94" s="1" customFormat="1" ht="15">
      <c r="A115" s="15">
        <v>632</v>
      </c>
      <c r="B115" s="15" t="s">
        <v>129</v>
      </c>
      <c r="C115" s="155">
        <f>C116+C118</f>
        <v>883124</v>
      </c>
      <c r="D115" s="152">
        <f>D116+D118</f>
        <v>1256560</v>
      </c>
      <c r="E115" s="52">
        <f>D115/C115*100</f>
        <v>142.2857945203618</v>
      </c>
      <c r="F115" s="30"/>
      <c r="G115" s="24"/>
      <c r="H115" s="31"/>
      <c r="I115" s="31"/>
      <c r="J115" s="31"/>
      <c r="K115" s="31"/>
      <c r="L115" s="31"/>
      <c r="M115" s="31"/>
      <c r="N115" s="31"/>
      <c r="O115" s="61"/>
      <c r="P115" s="61"/>
      <c r="Q115" s="61"/>
      <c r="R115" s="61"/>
      <c r="S115" s="61"/>
      <c r="T115" s="61"/>
      <c r="U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</row>
    <row r="116" spans="1:94" s="1" customFormat="1" ht="15.75">
      <c r="A116" s="5">
        <v>6321</v>
      </c>
      <c r="B116" s="5" t="s">
        <v>130</v>
      </c>
      <c r="C116" s="145"/>
      <c r="D116" s="130"/>
      <c r="E116" s="120"/>
      <c r="F116" s="30"/>
      <c r="G116" s="93"/>
      <c r="H116" s="92"/>
      <c r="I116" s="31"/>
      <c r="J116" s="31"/>
      <c r="K116" s="93"/>
      <c r="L116" s="31"/>
      <c r="M116" s="31"/>
      <c r="N116" s="31"/>
      <c r="O116" s="61"/>
      <c r="P116" s="61"/>
      <c r="Q116" s="61"/>
      <c r="R116" s="61"/>
      <c r="S116" s="61"/>
      <c r="T116" s="61"/>
      <c r="U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</row>
    <row r="117" spans="1:94" s="1" customFormat="1" ht="15">
      <c r="A117" s="5">
        <v>6322</v>
      </c>
      <c r="B117" s="5" t="s">
        <v>131</v>
      </c>
      <c r="C117" s="145"/>
      <c r="D117" s="153"/>
      <c r="E117" s="120"/>
      <c r="F117" s="30"/>
      <c r="G117" s="24"/>
      <c r="H117" s="31"/>
      <c r="I117" s="31"/>
      <c r="J117" s="31"/>
      <c r="K117" s="24"/>
      <c r="L117" s="31"/>
      <c r="M117" s="31"/>
      <c r="N117" s="31"/>
      <c r="O117" s="61"/>
      <c r="P117" s="61"/>
      <c r="Q117" s="61"/>
      <c r="R117" s="61"/>
      <c r="S117" s="61"/>
      <c r="T117" s="61"/>
      <c r="U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61"/>
      <c r="CC117" s="61"/>
      <c r="CD117" s="61"/>
      <c r="CE117" s="61"/>
      <c r="CF117" s="61"/>
      <c r="CG117" s="61"/>
      <c r="CH117" s="61"/>
      <c r="CI117" s="61"/>
      <c r="CJ117" s="61"/>
      <c r="CK117" s="61"/>
      <c r="CL117" s="61"/>
      <c r="CM117" s="61"/>
      <c r="CN117" s="61"/>
      <c r="CO117" s="61"/>
      <c r="CP117" s="61"/>
    </row>
    <row r="118" spans="1:94" s="1" customFormat="1" ht="15.75">
      <c r="A118" s="5">
        <v>6323</v>
      </c>
      <c r="B118" s="5" t="s">
        <v>112</v>
      </c>
      <c r="C118" s="145">
        <v>883124</v>
      </c>
      <c r="D118" s="130">
        <v>1256560</v>
      </c>
      <c r="E118" s="3">
        <f>D118/C118*100</f>
        <v>142.2857945203618</v>
      </c>
      <c r="F118" s="30"/>
      <c r="G118" s="190"/>
      <c r="H118" s="190"/>
      <c r="I118" s="184"/>
      <c r="J118" s="31"/>
      <c r="K118" s="179"/>
      <c r="L118" s="31"/>
      <c r="M118" s="31"/>
      <c r="N118" s="31"/>
      <c r="O118" s="61"/>
      <c r="P118" s="61"/>
      <c r="Q118" s="61"/>
      <c r="R118" s="61"/>
      <c r="S118" s="61"/>
      <c r="T118" s="61"/>
      <c r="U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61"/>
      <c r="CC118" s="61"/>
      <c r="CD118" s="61"/>
      <c r="CE118" s="61"/>
      <c r="CF118" s="61"/>
      <c r="CG118" s="61"/>
      <c r="CH118" s="61"/>
      <c r="CI118" s="61"/>
      <c r="CJ118" s="61"/>
      <c r="CK118" s="61"/>
      <c r="CL118" s="61"/>
      <c r="CM118" s="61"/>
      <c r="CN118" s="61"/>
      <c r="CO118" s="61"/>
      <c r="CP118" s="61"/>
    </row>
    <row r="119" spans="1:94" s="1" customFormat="1" ht="15">
      <c r="A119" s="5">
        <v>6324</v>
      </c>
      <c r="B119" s="5" t="s">
        <v>132</v>
      </c>
      <c r="C119" s="145"/>
      <c r="D119" s="130"/>
      <c r="E119" s="120"/>
      <c r="F119" s="30"/>
      <c r="G119" s="24"/>
      <c r="H119" s="31"/>
      <c r="I119" s="31"/>
      <c r="J119" s="31"/>
      <c r="K119" s="24"/>
      <c r="L119" s="31"/>
      <c r="M119" s="31"/>
      <c r="N119" s="31"/>
      <c r="O119" s="61"/>
      <c r="P119" s="61"/>
      <c r="Q119" s="61"/>
      <c r="R119" s="61"/>
      <c r="S119" s="61"/>
      <c r="T119" s="61"/>
      <c r="U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61"/>
      <c r="CC119" s="61"/>
      <c r="CD119" s="61"/>
      <c r="CE119" s="61"/>
      <c r="CF119" s="61"/>
      <c r="CG119" s="61"/>
      <c r="CH119" s="61"/>
      <c r="CI119" s="61"/>
      <c r="CJ119" s="61"/>
      <c r="CK119" s="61"/>
      <c r="CL119" s="61"/>
      <c r="CM119" s="61"/>
      <c r="CN119" s="61"/>
      <c r="CO119" s="61"/>
      <c r="CP119" s="61"/>
    </row>
    <row r="120" spans="1:94" s="69" customFormat="1" ht="15">
      <c r="A120" s="7">
        <v>633</v>
      </c>
      <c r="B120" s="7" t="s">
        <v>133</v>
      </c>
      <c r="C120" s="141">
        <f>SUM(C121)</f>
        <v>0</v>
      </c>
      <c r="D120" s="131">
        <f>SUM(D121)</f>
        <v>0</v>
      </c>
      <c r="E120" s="52">
        <v>0</v>
      </c>
      <c r="F120" s="29"/>
      <c r="G120" s="24"/>
      <c r="H120" s="23"/>
      <c r="I120" s="23"/>
      <c r="J120" s="23"/>
      <c r="K120" s="24"/>
      <c r="L120" s="23"/>
      <c r="M120" s="23"/>
      <c r="N120" s="23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</row>
    <row r="121" spans="1:94" s="69" customFormat="1" ht="15">
      <c r="A121" s="5">
        <v>6331</v>
      </c>
      <c r="B121" s="105" t="s">
        <v>146</v>
      </c>
      <c r="C121" s="156"/>
      <c r="D121" s="130"/>
      <c r="E121" s="119"/>
      <c r="F121" s="29"/>
      <c r="G121" s="24"/>
      <c r="H121" s="23"/>
      <c r="I121" s="23"/>
      <c r="J121" s="23"/>
      <c r="K121" s="24"/>
      <c r="L121" s="23"/>
      <c r="M121" s="23"/>
      <c r="N121" s="23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</row>
    <row r="122" spans="1:94" s="69" customFormat="1" ht="15">
      <c r="A122" s="7">
        <v>634</v>
      </c>
      <c r="B122" s="7" t="s">
        <v>126</v>
      </c>
      <c r="C122" s="141">
        <f>SUM(C123:C124)</f>
        <v>0</v>
      </c>
      <c r="D122" s="131">
        <f>SUM(D123:D124)</f>
        <v>0</v>
      </c>
      <c r="E122" s="37">
        <f>SUM(E123:E124)</f>
        <v>0</v>
      </c>
      <c r="F122" s="29"/>
      <c r="G122" s="24"/>
      <c r="H122" s="23"/>
      <c r="I122" s="23"/>
      <c r="J122" s="23"/>
      <c r="K122" s="24"/>
      <c r="L122" s="23"/>
      <c r="M122" s="23"/>
      <c r="N122" s="23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</row>
    <row r="123" spans="1:94" s="69" customFormat="1" ht="15">
      <c r="A123" s="5" t="s">
        <v>127</v>
      </c>
      <c r="B123" s="5"/>
      <c r="C123" s="145"/>
      <c r="D123" s="130"/>
      <c r="E123" s="119"/>
      <c r="F123" s="29"/>
      <c r="G123" s="24"/>
      <c r="H123" s="23"/>
      <c r="I123" s="23"/>
      <c r="J123" s="23"/>
      <c r="K123" s="24"/>
      <c r="L123" s="23"/>
      <c r="M123" s="23"/>
      <c r="N123" s="23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</row>
    <row r="124" spans="1:94" s="69" customFormat="1" ht="15">
      <c r="A124" s="5">
        <v>6342</v>
      </c>
      <c r="B124" s="5" t="s">
        <v>128</v>
      </c>
      <c r="C124" s="145"/>
      <c r="D124" s="130"/>
      <c r="E124" s="119"/>
      <c r="F124" s="29"/>
      <c r="G124" s="24"/>
      <c r="H124" s="23"/>
      <c r="I124" s="23"/>
      <c r="J124" s="23"/>
      <c r="K124" s="24"/>
      <c r="L124" s="23"/>
      <c r="M124" s="23"/>
      <c r="N124" s="23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</row>
    <row r="125" spans="1:94" s="69" customFormat="1" ht="15">
      <c r="A125" s="7">
        <v>636</v>
      </c>
      <c r="B125" s="7" t="s">
        <v>125</v>
      </c>
      <c r="C125" s="141">
        <f>SUM(C126)</f>
        <v>150000</v>
      </c>
      <c r="D125" s="131">
        <f>SUM(D126)</f>
        <v>120000</v>
      </c>
      <c r="E125" s="52">
        <f>D125/C125*100</f>
        <v>80</v>
      </c>
      <c r="F125" s="29"/>
      <c r="G125" s="24"/>
      <c r="H125" s="23"/>
      <c r="I125" s="23"/>
      <c r="J125" s="23"/>
      <c r="K125" s="24"/>
      <c r="L125" s="23"/>
      <c r="M125" s="23"/>
      <c r="N125" s="23"/>
      <c r="O125" s="68"/>
      <c r="P125" s="68"/>
      <c r="Q125" s="68"/>
      <c r="R125" s="68"/>
      <c r="S125" s="68"/>
      <c r="T125" s="68"/>
      <c r="U125" s="68"/>
      <c r="V125" s="193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</row>
    <row r="126" spans="1:94" s="69" customFormat="1" ht="15.75">
      <c r="A126" s="5">
        <v>6361</v>
      </c>
      <c r="B126" s="5" t="s">
        <v>147</v>
      </c>
      <c r="C126" s="145">
        <v>150000</v>
      </c>
      <c r="D126" s="130">
        <v>120000</v>
      </c>
      <c r="E126" s="3">
        <f>D126/C126*100</f>
        <v>80</v>
      </c>
      <c r="F126" s="29"/>
      <c r="G126" s="20"/>
      <c r="H126" s="23"/>
      <c r="I126" s="23"/>
      <c r="J126" s="23"/>
      <c r="K126" s="93"/>
      <c r="L126" s="23"/>
      <c r="M126" s="23"/>
      <c r="N126" s="23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</row>
    <row r="127" spans="1:94" s="69" customFormat="1" ht="15">
      <c r="A127" s="7">
        <v>638</v>
      </c>
      <c r="B127" s="7" t="s">
        <v>119</v>
      </c>
      <c r="C127" s="141">
        <f>SUM(C128)</f>
        <v>0</v>
      </c>
      <c r="D127" s="131">
        <f>SUM(D128)</f>
        <v>0</v>
      </c>
      <c r="E127" s="52">
        <v>0</v>
      </c>
      <c r="F127" s="29"/>
      <c r="G127" s="24"/>
      <c r="H127" s="23"/>
      <c r="I127" s="23"/>
      <c r="J127" s="23"/>
      <c r="K127" s="24"/>
      <c r="L127" s="23"/>
      <c r="M127" s="23"/>
      <c r="N127" s="23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</row>
    <row r="128" spans="1:94" s="69" customFormat="1" ht="15.75">
      <c r="A128" s="5">
        <v>6381</v>
      </c>
      <c r="B128" s="5" t="s">
        <v>134</v>
      </c>
      <c r="C128" s="145"/>
      <c r="D128" s="130"/>
      <c r="E128" s="121">
        <v>0</v>
      </c>
      <c r="F128" s="29"/>
      <c r="G128" s="93"/>
      <c r="H128" s="23"/>
      <c r="I128" s="23"/>
      <c r="J128" s="23"/>
      <c r="K128" s="93"/>
      <c r="L128" s="23"/>
      <c r="M128" s="23"/>
      <c r="N128" s="23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</row>
    <row r="129" spans="1:94" s="69" customFormat="1" ht="15">
      <c r="A129" s="15">
        <v>639</v>
      </c>
      <c r="B129" s="15" t="s">
        <v>120</v>
      </c>
      <c r="C129" s="155">
        <f>SUM(C130:C131)</f>
        <v>2071739</v>
      </c>
      <c r="D129" s="152">
        <f>SUM(D130:D131)</f>
        <v>1611539</v>
      </c>
      <c r="E129" s="52">
        <f>D129/C129*100</f>
        <v>77.78677719538996</v>
      </c>
      <c r="F129" s="68"/>
      <c r="G129" s="24"/>
      <c r="H129" s="23"/>
      <c r="I129" s="23"/>
      <c r="J129" s="23"/>
      <c r="K129" s="24"/>
      <c r="L129" s="23"/>
      <c r="M129" s="23"/>
      <c r="N129" s="23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</row>
    <row r="130" spans="1:94" s="69" customFormat="1" ht="15.75">
      <c r="A130" s="5">
        <v>6391</v>
      </c>
      <c r="B130" s="5" t="s">
        <v>121</v>
      </c>
      <c r="C130" s="145">
        <v>407210</v>
      </c>
      <c r="D130" s="130">
        <v>547010</v>
      </c>
      <c r="E130" s="3">
        <f>D130/C130*100</f>
        <v>134.33118047199233</v>
      </c>
      <c r="F130" s="183" t="s">
        <v>156</v>
      </c>
      <c r="G130" s="23"/>
      <c r="H130" s="185"/>
      <c r="I130" s="23"/>
      <c r="J130" s="23"/>
      <c r="K130" s="93"/>
      <c r="L130" s="23"/>
      <c r="M130" s="23"/>
      <c r="N130" s="23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</row>
    <row r="131" spans="1:94" s="69" customFormat="1" ht="15.75">
      <c r="A131" s="5">
        <v>6393</v>
      </c>
      <c r="B131" s="5" t="s">
        <v>122</v>
      </c>
      <c r="C131" s="145">
        <v>1664529</v>
      </c>
      <c r="D131" s="130">
        <v>1064529</v>
      </c>
      <c r="E131" s="3">
        <f>D131/C131*100</f>
        <v>63.95376710168462</v>
      </c>
      <c r="F131" s="68"/>
      <c r="G131" s="20"/>
      <c r="H131" s="23"/>
      <c r="I131" s="23"/>
      <c r="J131" s="23"/>
      <c r="K131" s="93"/>
      <c r="L131" s="23"/>
      <c r="M131" s="23"/>
      <c r="N131" s="23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</row>
    <row r="132" spans="1:94" ht="15.75">
      <c r="A132" s="6">
        <v>64</v>
      </c>
      <c r="B132" s="6" t="s">
        <v>28</v>
      </c>
      <c r="C132" s="142">
        <f>SUM(C133+C137)</f>
        <v>150</v>
      </c>
      <c r="D132" s="128">
        <f>SUM(D133+D137)</f>
        <v>150</v>
      </c>
      <c r="E132" s="36">
        <v>0</v>
      </c>
      <c r="F132" s="30"/>
      <c r="G132" s="24"/>
      <c r="H132" s="23"/>
      <c r="I132" s="23"/>
      <c r="J132" s="23"/>
      <c r="K132" s="93"/>
      <c r="L132" s="23"/>
      <c r="M132" s="23"/>
      <c r="N132" s="23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</row>
    <row r="133" spans="1:94" ht="15">
      <c r="A133" s="7">
        <v>641</v>
      </c>
      <c r="B133" s="7" t="s">
        <v>105</v>
      </c>
      <c r="C133" s="141">
        <f>SUM(C134:C136)</f>
        <v>150</v>
      </c>
      <c r="D133" s="131">
        <f>SUM(D134:D136)</f>
        <v>150</v>
      </c>
      <c r="E133" s="52">
        <v>0</v>
      </c>
      <c r="F133" s="29"/>
      <c r="G133" s="24"/>
      <c r="H133" s="23"/>
      <c r="I133" s="23"/>
      <c r="J133" s="23"/>
      <c r="K133" s="23"/>
      <c r="L133" s="23"/>
      <c r="M133" s="23"/>
      <c r="N133" s="23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</row>
    <row r="134" spans="1:94" s="1" customFormat="1" ht="15">
      <c r="A134" s="5">
        <v>6411</v>
      </c>
      <c r="B134" s="4" t="s">
        <v>29</v>
      </c>
      <c r="C134" s="140"/>
      <c r="D134" s="204"/>
      <c r="E134" s="3"/>
      <c r="F134" s="29"/>
      <c r="G134" s="24"/>
      <c r="H134" s="31"/>
      <c r="I134" s="31"/>
      <c r="J134" s="31"/>
      <c r="K134" s="31"/>
      <c r="L134" s="31"/>
      <c r="M134" s="31"/>
      <c r="N134" s="3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</row>
    <row r="135" spans="1:94" s="1" customFormat="1" ht="15">
      <c r="A135" s="4">
        <v>6413</v>
      </c>
      <c r="B135" s="4" t="s">
        <v>141</v>
      </c>
      <c r="C135" s="140">
        <v>150</v>
      </c>
      <c r="D135" s="132">
        <v>150</v>
      </c>
      <c r="E135" s="3">
        <v>0</v>
      </c>
      <c r="F135" s="29"/>
      <c r="G135" s="24"/>
      <c r="H135" s="31"/>
      <c r="I135" s="31"/>
      <c r="J135" s="31"/>
      <c r="K135" s="31"/>
      <c r="L135" s="31"/>
      <c r="M135" s="31"/>
      <c r="N135" s="3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</row>
    <row r="136" spans="1:94" s="1" customFormat="1" ht="15">
      <c r="A136" s="4">
        <v>6415</v>
      </c>
      <c r="B136" s="4" t="s">
        <v>30</v>
      </c>
      <c r="C136" s="140"/>
      <c r="D136" s="132"/>
      <c r="E136" s="3">
        <v>0</v>
      </c>
      <c r="F136" s="29"/>
      <c r="G136" s="24"/>
      <c r="H136" s="31"/>
      <c r="I136" s="31"/>
      <c r="J136" s="31"/>
      <c r="K136" s="31"/>
      <c r="L136" s="31"/>
      <c r="M136" s="31"/>
      <c r="N136" s="3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</row>
    <row r="137" spans="1:94" s="1" customFormat="1" ht="15">
      <c r="A137" s="7">
        <v>642</v>
      </c>
      <c r="B137" s="7" t="s">
        <v>92</v>
      </c>
      <c r="C137" s="141">
        <f>SUM(C138)</f>
        <v>0</v>
      </c>
      <c r="D137" s="131">
        <f>SUM(D138)</f>
        <v>0</v>
      </c>
      <c r="E137" s="52">
        <v>0</v>
      </c>
      <c r="F137" s="29"/>
      <c r="G137" s="24"/>
      <c r="H137" s="31"/>
      <c r="I137" s="31"/>
      <c r="J137" s="31"/>
      <c r="K137" s="31"/>
      <c r="L137" s="31"/>
      <c r="M137" s="31"/>
      <c r="N137" s="3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</row>
    <row r="138" spans="1:94" s="1" customFormat="1" ht="15">
      <c r="A138" s="5">
        <v>6422</v>
      </c>
      <c r="B138" s="5" t="s">
        <v>93</v>
      </c>
      <c r="C138" s="145"/>
      <c r="D138" s="130"/>
      <c r="E138" s="29"/>
      <c r="F138" s="29"/>
      <c r="G138" s="24"/>
      <c r="H138" s="31"/>
      <c r="I138" s="31"/>
      <c r="J138" s="31"/>
      <c r="K138" s="31"/>
      <c r="L138" s="31"/>
      <c r="M138" s="31"/>
      <c r="N138" s="3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</row>
    <row r="139" spans="1:94" s="69" customFormat="1" ht="15">
      <c r="A139" s="6">
        <v>65</v>
      </c>
      <c r="B139" s="6" t="s">
        <v>85</v>
      </c>
      <c r="C139" s="142">
        <f>SUM(C140)</f>
        <v>5681628</v>
      </c>
      <c r="D139" s="128">
        <f>SUM(D140)</f>
        <v>5824486</v>
      </c>
      <c r="E139" s="36">
        <f aca="true" t="shared" si="37" ref="E139:E148">D139/C139*100</f>
        <v>102.51438496149343</v>
      </c>
      <c r="F139" s="30"/>
      <c r="G139" s="24"/>
      <c r="H139" s="23"/>
      <c r="I139" s="23"/>
      <c r="J139" s="23"/>
      <c r="K139" s="23"/>
      <c r="L139" s="23"/>
      <c r="M139" s="23"/>
      <c r="N139" s="23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</row>
    <row r="140" spans="1:94" ht="15">
      <c r="A140" s="7">
        <v>652</v>
      </c>
      <c r="B140" s="7" t="s">
        <v>31</v>
      </c>
      <c r="C140" s="141">
        <f>SUM(C141:C142)</f>
        <v>5681628</v>
      </c>
      <c r="D140" s="131">
        <f>SUM(D141:D142)</f>
        <v>5824486</v>
      </c>
      <c r="E140" s="52">
        <f t="shared" si="37"/>
        <v>102.51438496149343</v>
      </c>
      <c r="F140" s="29"/>
      <c r="G140" s="24"/>
      <c r="H140" s="23"/>
      <c r="I140" s="23"/>
      <c r="J140" s="23"/>
      <c r="K140" s="23"/>
      <c r="L140" s="23"/>
      <c r="M140" s="23"/>
      <c r="N140" s="23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</row>
    <row r="141" spans="1:94" s="1" customFormat="1" ht="15.75">
      <c r="A141" s="4">
        <v>6526</v>
      </c>
      <c r="B141" s="4" t="s">
        <v>35</v>
      </c>
      <c r="C141" s="140">
        <v>5681628</v>
      </c>
      <c r="D141" s="132">
        <v>5824486</v>
      </c>
      <c r="E141" s="3">
        <f t="shared" si="37"/>
        <v>102.51438496149343</v>
      </c>
      <c r="F141" s="29"/>
      <c r="G141" s="93"/>
      <c r="H141" s="31"/>
      <c r="I141" s="91"/>
      <c r="J141" s="31"/>
      <c r="K141" s="180"/>
      <c r="L141" s="31"/>
      <c r="M141" s="31"/>
      <c r="N141" s="31"/>
      <c r="O141" s="61"/>
      <c r="P141" s="61"/>
      <c r="Q141" s="61"/>
      <c r="R141" s="61"/>
      <c r="S141" s="61"/>
      <c r="T141" s="61"/>
      <c r="U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61"/>
      <c r="CC141" s="61"/>
      <c r="CD141" s="61"/>
      <c r="CE141" s="61"/>
      <c r="CF141" s="61"/>
      <c r="CG141" s="61"/>
      <c r="CH141" s="61"/>
      <c r="CI141" s="61"/>
      <c r="CJ141" s="61"/>
      <c r="CK141" s="61"/>
      <c r="CL141" s="61"/>
      <c r="CM141" s="61"/>
      <c r="CN141" s="61"/>
      <c r="CO141" s="61"/>
      <c r="CP141" s="61"/>
    </row>
    <row r="142" spans="1:94" s="1" customFormat="1" ht="15.75">
      <c r="A142" s="4">
        <v>6526</v>
      </c>
      <c r="B142" s="4"/>
      <c r="C142" s="140"/>
      <c r="D142" s="204"/>
      <c r="E142" s="3"/>
      <c r="F142" s="29"/>
      <c r="G142" s="93"/>
      <c r="H142" s="31"/>
      <c r="I142" s="91"/>
      <c r="J142" s="31"/>
      <c r="K142" s="180"/>
      <c r="L142" s="31"/>
      <c r="M142" s="31"/>
      <c r="N142" s="31"/>
      <c r="O142" s="61"/>
      <c r="P142" s="61"/>
      <c r="Q142" s="61"/>
      <c r="R142" s="61"/>
      <c r="S142" s="61"/>
      <c r="T142" s="61"/>
      <c r="U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</row>
    <row r="143" spans="1:94" s="69" customFormat="1" ht="15.75">
      <c r="A143" s="6">
        <v>66</v>
      </c>
      <c r="B143" s="6" t="s">
        <v>86</v>
      </c>
      <c r="C143" s="142">
        <f>SUM(C144+C147)</f>
        <v>965000</v>
      </c>
      <c r="D143" s="128">
        <f>SUM(D144+D147)</f>
        <v>1011882</v>
      </c>
      <c r="E143" s="36">
        <f t="shared" si="37"/>
        <v>104.8582383419689</v>
      </c>
      <c r="F143" s="30"/>
      <c r="G143" s="93"/>
      <c r="H143" s="23"/>
      <c r="I143" s="23"/>
      <c r="J143" s="23"/>
      <c r="K143" s="23"/>
      <c r="L143" s="23"/>
      <c r="M143" s="23"/>
      <c r="N143" s="23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</row>
    <row r="144" spans="1:94" ht="15.75">
      <c r="A144" s="7">
        <v>661</v>
      </c>
      <c r="B144" s="7" t="s">
        <v>87</v>
      </c>
      <c r="C144" s="141">
        <f>SUM(C145+C146)</f>
        <v>735000</v>
      </c>
      <c r="D144" s="131">
        <f>SUM(D145+D146)</f>
        <v>900000</v>
      </c>
      <c r="E144" s="52">
        <f t="shared" si="37"/>
        <v>122.44897959183673</v>
      </c>
      <c r="F144" s="29"/>
      <c r="G144" s="93"/>
      <c r="H144" s="23"/>
      <c r="I144" s="23"/>
      <c r="J144" s="23"/>
      <c r="K144" s="23"/>
      <c r="L144" s="23"/>
      <c r="M144" s="23"/>
      <c r="N144" s="23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8"/>
      <c r="CO144" s="68"/>
      <c r="CP144" s="68"/>
    </row>
    <row r="145" spans="1:94" ht="15.75">
      <c r="A145" s="4">
        <v>6614</v>
      </c>
      <c r="B145" s="4" t="s">
        <v>88</v>
      </c>
      <c r="C145" s="140">
        <v>35000</v>
      </c>
      <c r="D145" s="132">
        <v>50000</v>
      </c>
      <c r="E145" s="3">
        <f t="shared" si="37"/>
        <v>142.85714285714286</v>
      </c>
      <c r="F145" s="29"/>
      <c r="G145" s="93"/>
      <c r="H145" s="23"/>
      <c r="I145" s="23"/>
      <c r="J145" s="23"/>
      <c r="K145" s="180"/>
      <c r="L145" s="23"/>
      <c r="M145" s="23"/>
      <c r="N145" s="23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</row>
    <row r="146" spans="1:94" ht="15.75">
      <c r="A146" s="4">
        <v>6615</v>
      </c>
      <c r="B146" s="4" t="s">
        <v>89</v>
      </c>
      <c r="C146" s="140">
        <v>700000</v>
      </c>
      <c r="D146" s="132">
        <v>850000</v>
      </c>
      <c r="E146" s="3">
        <f t="shared" si="37"/>
        <v>121.42857142857142</v>
      </c>
      <c r="F146" s="29"/>
      <c r="G146" s="182"/>
      <c r="H146" s="23"/>
      <c r="I146" s="23"/>
      <c r="J146" s="23"/>
      <c r="K146" s="180"/>
      <c r="L146" s="23"/>
      <c r="M146" s="23"/>
      <c r="N146" s="23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8"/>
      <c r="CO146" s="68"/>
      <c r="CP146" s="68"/>
    </row>
    <row r="147" spans="1:94" ht="15.75">
      <c r="A147" s="7">
        <v>663</v>
      </c>
      <c r="B147" s="7" t="s">
        <v>90</v>
      </c>
      <c r="C147" s="141">
        <f>SUM(C148:C149)</f>
        <v>230000</v>
      </c>
      <c r="D147" s="131">
        <f>SUM(D148:D149)</f>
        <v>111882</v>
      </c>
      <c r="E147" s="52">
        <f t="shared" si="37"/>
        <v>48.64434782608696</v>
      </c>
      <c r="F147" s="29"/>
      <c r="G147" s="93"/>
      <c r="H147" s="23"/>
      <c r="I147" s="23"/>
      <c r="J147" s="23"/>
      <c r="K147" s="180"/>
      <c r="L147" s="23"/>
      <c r="M147" s="23"/>
      <c r="N147" s="23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  <c r="CN147" s="68"/>
      <c r="CO147" s="68"/>
      <c r="CP147" s="68"/>
    </row>
    <row r="148" spans="1:94" ht="15.75">
      <c r="A148" s="4">
        <v>6631</v>
      </c>
      <c r="B148" s="4" t="s">
        <v>12</v>
      </c>
      <c r="C148" s="140">
        <v>230000</v>
      </c>
      <c r="D148" s="132">
        <v>111882</v>
      </c>
      <c r="E148" s="3">
        <f t="shared" si="37"/>
        <v>48.64434782608696</v>
      </c>
      <c r="F148" s="20"/>
      <c r="G148" s="93"/>
      <c r="H148" s="21"/>
      <c r="I148" s="21"/>
      <c r="J148" s="21"/>
      <c r="K148" s="181"/>
      <c r="L148" s="21"/>
      <c r="M148" s="21"/>
      <c r="N148" s="21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  <c r="CN148" s="68"/>
      <c r="CO148" s="68"/>
      <c r="CP148" s="68"/>
    </row>
    <row r="149" spans="1:94" ht="15.75">
      <c r="A149" s="4">
        <v>6632</v>
      </c>
      <c r="B149" s="4" t="s">
        <v>139</v>
      </c>
      <c r="C149" s="140"/>
      <c r="D149" s="132"/>
      <c r="E149" s="18"/>
      <c r="F149" s="20"/>
      <c r="G149" s="93"/>
      <c r="H149" s="21"/>
      <c r="I149" s="21"/>
      <c r="J149" s="21"/>
      <c r="K149" s="21"/>
      <c r="L149" s="21"/>
      <c r="M149" s="21"/>
      <c r="N149" s="21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</row>
    <row r="150" spans="1:94" ht="15">
      <c r="A150" s="6">
        <v>67</v>
      </c>
      <c r="B150" s="6" t="s">
        <v>32</v>
      </c>
      <c r="C150" s="142">
        <f>SUM(C151)</f>
        <v>31984344</v>
      </c>
      <c r="D150" s="128">
        <f>SUM(D151)</f>
        <v>31560334</v>
      </c>
      <c r="E150" s="36">
        <f aca="true" t="shared" si="38" ref="E150:E155">D150/C150*100</f>
        <v>98.67432016113884</v>
      </c>
      <c r="F150" s="20"/>
      <c r="G150" s="24"/>
      <c r="H150" s="21"/>
      <c r="I150" s="21"/>
      <c r="J150" s="21"/>
      <c r="K150" s="21"/>
      <c r="L150" s="21"/>
      <c r="M150" s="21"/>
      <c r="N150" s="21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  <c r="CN150" s="68"/>
      <c r="CO150" s="68"/>
      <c r="CP150" s="68"/>
    </row>
    <row r="151" spans="1:94" ht="15">
      <c r="A151" s="7">
        <v>671</v>
      </c>
      <c r="B151" s="7" t="s">
        <v>91</v>
      </c>
      <c r="C151" s="141">
        <f>SUM(C152:C155)</f>
        <v>31984344</v>
      </c>
      <c r="D151" s="131">
        <f>SUM(D152:D156)</f>
        <v>31560334</v>
      </c>
      <c r="E151" s="52">
        <f t="shared" si="38"/>
        <v>98.67432016113884</v>
      </c>
      <c r="F151" s="29"/>
      <c r="G151" s="24"/>
      <c r="H151" s="177"/>
      <c r="I151" s="177"/>
      <c r="J151" s="178"/>
      <c r="K151" s="21"/>
      <c r="L151" s="21"/>
      <c r="M151" s="21"/>
      <c r="N151" s="21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  <c r="CN151" s="68"/>
      <c r="CO151" s="68"/>
      <c r="CP151" s="68"/>
    </row>
    <row r="152" spans="1:94" s="69" customFormat="1" ht="15.75">
      <c r="A152" s="4">
        <v>6711</v>
      </c>
      <c r="B152" s="4" t="s">
        <v>140</v>
      </c>
      <c r="C152" s="140">
        <v>26952165</v>
      </c>
      <c r="D152" s="132">
        <v>27204072</v>
      </c>
      <c r="E152" s="3">
        <f t="shared" si="38"/>
        <v>100.93464476786932</v>
      </c>
      <c r="F152" s="20"/>
      <c r="G152" s="20"/>
      <c r="H152" s="175"/>
      <c r="I152" s="176"/>
      <c r="J152" s="79"/>
      <c r="K152" s="180"/>
      <c r="L152" s="23"/>
      <c r="M152" s="23"/>
      <c r="N152" s="23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  <c r="CK152" s="68"/>
      <c r="CL152" s="68"/>
      <c r="CM152" s="68"/>
      <c r="CN152" s="68"/>
      <c r="CO152" s="68"/>
      <c r="CP152" s="68"/>
    </row>
    <row r="153" spans="1:94" s="69" customFormat="1" ht="15.75">
      <c r="A153" s="4">
        <v>6711</v>
      </c>
      <c r="B153" s="4" t="s">
        <v>159</v>
      </c>
      <c r="C153" s="140">
        <v>4422717</v>
      </c>
      <c r="D153" s="132">
        <v>3746800</v>
      </c>
      <c r="E153" s="3">
        <f t="shared" si="38"/>
        <v>84.71715463593985</v>
      </c>
      <c r="F153" s="20"/>
      <c r="G153" s="20"/>
      <c r="H153" s="175"/>
      <c r="I153" s="176"/>
      <c r="J153" s="79"/>
      <c r="K153" s="180"/>
      <c r="L153" s="23"/>
      <c r="M153" s="23"/>
      <c r="N153" s="23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68"/>
      <c r="CI153" s="68"/>
      <c r="CJ153" s="68"/>
      <c r="CK153" s="68"/>
      <c r="CL153" s="68"/>
      <c r="CM153" s="68"/>
      <c r="CN153" s="68"/>
      <c r="CO153" s="68"/>
      <c r="CP153" s="68"/>
    </row>
    <row r="154" spans="1:94" s="69" customFormat="1" ht="15.75">
      <c r="A154" s="4">
        <v>6711</v>
      </c>
      <c r="B154" s="4" t="s">
        <v>160</v>
      </c>
      <c r="C154" s="140">
        <v>501303</v>
      </c>
      <c r="D154" s="132">
        <v>501303</v>
      </c>
      <c r="E154" s="3">
        <f t="shared" si="38"/>
        <v>100</v>
      </c>
      <c r="F154" s="20"/>
      <c r="G154" s="20"/>
      <c r="H154" s="175"/>
      <c r="I154" s="176"/>
      <c r="J154" s="79"/>
      <c r="K154" s="180"/>
      <c r="L154" s="23"/>
      <c r="M154" s="23"/>
      <c r="N154" s="23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  <c r="CN154" s="68"/>
      <c r="CO154" s="68"/>
      <c r="CP154" s="68"/>
    </row>
    <row r="155" spans="1:94" ht="15.75">
      <c r="A155" s="5">
        <v>6711</v>
      </c>
      <c r="B155" s="4" t="s">
        <v>161</v>
      </c>
      <c r="C155" s="140">
        <v>108159</v>
      </c>
      <c r="D155" s="132">
        <v>108159</v>
      </c>
      <c r="E155" s="3">
        <f t="shared" si="38"/>
        <v>100</v>
      </c>
      <c r="F155" s="32"/>
      <c r="G155" s="174"/>
      <c r="H155" s="175"/>
      <c r="I155" s="176"/>
      <c r="J155" s="79"/>
      <c r="K155" s="180"/>
      <c r="L155" s="23"/>
      <c r="M155" s="23"/>
      <c r="N155" s="23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68"/>
      <c r="CI155" s="68"/>
      <c r="CJ155" s="68"/>
      <c r="CK155" s="68"/>
      <c r="CL155" s="68"/>
      <c r="CM155" s="68"/>
      <c r="CN155" s="68"/>
      <c r="CO155" s="68"/>
      <c r="CP155" s="68"/>
    </row>
    <row r="156" spans="1:94" ht="15.75">
      <c r="A156" s="5"/>
      <c r="B156" s="4" t="s">
        <v>162</v>
      </c>
      <c r="C156" s="140"/>
      <c r="D156" s="132"/>
      <c r="E156" s="3"/>
      <c r="F156" s="32"/>
      <c r="G156" s="174"/>
      <c r="H156" s="175"/>
      <c r="I156" s="176"/>
      <c r="J156" s="79"/>
      <c r="K156" s="180"/>
      <c r="L156" s="23"/>
      <c r="M156" s="23"/>
      <c r="N156" s="23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  <c r="CN156" s="68"/>
      <c r="CO156" s="68"/>
      <c r="CP156" s="68"/>
    </row>
    <row r="157" spans="1:94" s="69" customFormat="1" ht="15">
      <c r="A157" s="14">
        <v>68</v>
      </c>
      <c r="B157" s="14" t="s">
        <v>111</v>
      </c>
      <c r="C157" s="147"/>
      <c r="D157" s="133"/>
      <c r="E157" s="38"/>
      <c r="F157" s="20"/>
      <c r="G157" s="21"/>
      <c r="H157" s="79"/>
      <c r="I157" s="79"/>
      <c r="J157" s="79"/>
      <c r="K157" s="23"/>
      <c r="L157" s="23"/>
      <c r="M157" s="23"/>
      <c r="N157" s="23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8"/>
      <c r="CF157" s="68"/>
      <c r="CG157" s="68"/>
      <c r="CH157" s="68"/>
      <c r="CI157" s="68"/>
      <c r="CJ157" s="68"/>
      <c r="CK157" s="68"/>
      <c r="CL157" s="68"/>
      <c r="CM157" s="68"/>
      <c r="CN157" s="68"/>
      <c r="CO157" s="68"/>
      <c r="CP157" s="68"/>
    </row>
    <row r="158" spans="1:94" s="1" customFormat="1" ht="15.75" thickBot="1">
      <c r="A158" s="13"/>
      <c r="B158" s="13"/>
      <c r="C158" s="123"/>
      <c r="D158" s="20"/>
      <c r="E158" s="20"/>
      <c r="F158" s="20"/>
      <c r="G158" s="29"/>
      <c r="H158" s="79"/>
      <c r="I158" s="91"/>
      <c r="J158" s="91"/>
      <c r="K158" s="31"/>
      <c r="L158" s="31"/>
      <c r="M158" s="31"/>
      <c r="N158" s="3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</row>
    <row r="159" spans="1:94" s="69" customFormat="1" ht="15.75" thickBot="1">
      <c r="A159" s="8">
        <v>7</v>
      </c>
      <c r="B159" s="57" t="s">
        <v>104</v>
      </c>
      <c r="C159" s="149">
        <f>SUM(C161)</f>
        <v>3720</v>
      </c>
      <c r="D159" s="127">
        <f>SUM(D161)</f>
        <v>3720</v>
      </c>
      <c r="E159" s="35">
        <f>D159/C159*100</f>
        <v>100</v>
      </c>
      <c r="F159" s="24"/>
      <c r="G159" s="23"/>
      <c r="H159" s="79"/>
      <c r="I159" s="79"/>
      <c r="J159" s="79"/>
      <c r="K159" s="23"/>
      <c r="L159" s="23"/>
      <c r="M159" s="23"/>
      <c r="N159" s="23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  <c r="CD159" s="68"/>
      <c r="CE159" s="68"/>
      <c r="CF159" s="68"/>
      <c r="CG159" s="68"/>
      <c r="CH159" s="68"/>
      <c r="CI159" s="68"/>
      <c r="CJ159" s="68"/>
      <c r="CK159" s="68"/>
      <c r="CL159" s="68"/>
      <c r="CM159" s="68"/>
      <c r="CN159" s="68"/>
      <c r="CO159" s="68"/>
      <c r="CP159" s="68"/>
    </row>
    <row r="160" spans="1:94" ht="15">
      <c r="A160" s="1"/>
      <c r="B160" s="1"/>
      <c r="C160" s="154"/>
      <c r="D160" s="51"/>
      <c r="E160" s="24"/>
      <c r="F160" s="24"/>
      <c r="G160" s="29"/>
      <c r="H160" s="79"/>
      <c r="I160" s="79"/>
      <c r="J160" s="79"/>
      <c r="K160" s="23"/>
      <c r="L160" s="23"/>
      <c r="M160" s="23"/>
      <c r="N160" s="23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  <c r="CN160" s="68"/>
      <c r="CO160" s="68"/>
      <c r="CP160" s="68"/>
    </row>
    <row r="161" spans="1:94" ht="15">
      <c r="A161" s="6">
        <v>72</v>
      </c>
      <c r="B161" s="6" t="s">
        <v>33</v>
      </c>
      <c r="C161" s="142">
        <f>SUM(C162)</f>
        <v>3720</v>
      </c>
      <c r="D161" s="128">
        <f>SUM(D162)</f>
        <v>3720</v>
      </c>
      <c r="E161" s="36">
        <f>D161/C161*100</f>
        <v>100</v>
      </c>
      <c r="F161" s="24"/>
      <c r="G161" s="21"/>
      <c r="H161" s="79"/>
      <c r="I161" s="79"/>
      <c r="J161" s="79"/>
      <c r="K161" s="23"/>
      <c r="L161" s="23"/>
      <c r="M161" s="23"/>
      <c r="N161" s="23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/>
      <c r="CP161" s="68"/>
    </row>
    <row r="162" spans="1:94" ht="14.25">
      <c r="A162" s="7">
        <v>721</v>
      </c>
      <c r="B162" s="7" t="s">
        <v>34</v>
      </c>
      <c r="C162" s="141">
        <f>SUM(C163)</f>
        <v>3720</v>
      </c>
      <c r="D162" s="131">
        <f>SUM(D163)</f>
        <v>3720</v>
      </c>
      <c r="E162" s="52">
        <f>D162/C162*100</f>
        <v>100</v>
      </c>
      <c r="F162" s="29"/>
      <c r="G162" s="21"/>
      <c r="H162" s="79"/>
      <c r="I162" s="79"/>
      <c r="J162" s="79"/>
      <c r="K162" s="23"/>
      <c r="L162" s="23"/>
      <c r="M162" s="23"/>
      <c r="N162" s="23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  <c r="CN162" s="68"/>
      <c r="CO162" s="68"/>
      <c r="CP162" s="68"/>
    </row>
    <row r="163" spans="1:94" ht="14.25">
      <c r="A163" s="5">
        <v>7211</v>
      </c>
      <c r="B163" s="4" t="s">
        <v>54</v>
      </c>
      <c r="C163" s="140">
        <v>3720</v>
      </c>
      <c r="D163" s="132">
        <v>3720</v>
      </c>
      <c r="E163" s="3">
        <f>D163/C163*100</f>
        <v>100</v>
      </c>
      <c r="F163" s="29"/>
      <c r="G163" s="21"/>
      <c r="H163" s="79"/>
      <c r="I163" s="79"/>
      <c r="J163" s="79"/>
      <c r="K163" s="23"/>
      <c r="L163" s="23"/>
      <c r="M163" s="23"/>
      <c r="N163" s="23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C163" s="68"/>
      <c r="CD163" s="68"/>
      <c r="CE163" s="68"/>
      <c r="CF163" s="68"/>
      <c r="CG163" s="68"/>
      <c r="CH163" s="68"/>
      <c r="CI163" s="68"/>
      <c r="CJ163" s="68"/>
      <c r="CK163" s="68"/>
      <c r="CL163" s="68"/>
      <c r="CM163" s="68"/>
      <c r="CN163" s="68"/>
      <c r="CO163" s="68"/>
      <c r="CP163" s="68"/>
    </row>
    <row r="164" spans="1:94" s="69" customFormat="1" ht="15" thickBot="1">
      <c r="A164" s="68"/>
      <c r="B164" s="13"/>
      <c r="C164" s="123"/>
      <c r="D164" s="20"/>
      <c r="E164" s="29"/>
      <c r="F164" s="29"/>
      <c r="G164" s="23"/>
      <c r="H164" s="79"/>
      <c r="I164" s="79"/>
      <c r="J164" s="79"/>
      <c r="K164" s="23"/>
      <c r="L164" s="23"/>
      <c r="M164" s="23"/>
      <c r="N164" s="23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  <c r="CN164" s="68"/>
      <c r="CO164" s="68"/>
      <c r="CP164" s="68"/>
    </row>
    <row r="165" spans="1:94" ht="15.75" thickBot="1">
      <c r="A165" s="8">
        <v>8</v>
      </c>
      <c r="B165" s="57" t="s">
        <v>103</v>
      </c>
      <c r="C165" s="149">
        <f>SUM(C167)</f>
        <v>0</v>
      </c>
      <c r="D165" s="127">
        <f>SUM(D167)</f>
        <v>0</v>
      </c>
      <c r="E165" s="35">
        <f>SUM(E167)</f>
        <v>0</v>
      </c>
      <c r="F165" s="29"/>
      <c r="G165" s="23"/>
      <c r="H165" s="79"/>
      <c r="I165" s="79"/>
      <c r="J165" s="79"/>
      <c r="K165" s="176"/>
      <c r="L165" s="23"/>
      <c r="M165" s="23"/>
      <c r="N165" s="23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  <c r="CD165" s="68"/>
      <c r="CE165" s="68"/>
      <c r="CF165" s="68"/>
      <c r="CG165" s="68"/>
      <c r="CH165" s="68"/>
      <c r="CI165" s="68"/>
      <c r="CJ165" s="68"/>
      <c r="CK165" s="68"/>
      <c r="CL165" s="68"/>
      <c r="CM165" s="68"/>
      <c r="CN165" s="68"/>
      <c r="CO165" s="68"/>
      <c r="CP165" s="68"/>
    </row>
    <row r="166" spans="1:94" s="1" customFormat="1" ht="15">
      <c r="A166" s="68"/>
      <c r="C166" s="154"/>
      <c r="D166" s="51"/>
      <c r="E166" s="29"/>
      <c r="F166" s="29"/>
      <c r="G166" s="91"/>
      <c r="H166" s="91"/>
      <c r="I166" s="91"/>
      <c r="J166" s="91"/>
      <c r="K166" s="188"/>
      <c r="L166" s="31"/>
      <c r="M166" s="31"/>
      <c r="N166" s="31"/>
      <c r="O166" s="212"/>
      <c r="P166" s="212"/>
      <c r="Q166" s="212"/>
      <c r="R166" s="212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</row>
    <row r="167" spans="1:94" s="69" customFormat="1" ht="15">
      <c r="A167" s="6">
        <v>81</v>
      </c>
      <c r="B167" s="6" t="s">
        <v>69</v>
      </c>
      <c r="C167" s="142">
        <f>SUM(C168)</f>
        <v>0</v>
      </c>
      <c r="D167" s="128">
        <f>SUM(D168)</f>
        <v>0</v>
      </c>
      <c r="E167" s="36">
        <f>SUM(E168)</f>
        <v>0</v>
      </c>
      <c r="F167" s="29"/>
      <c r="G167" s="23"/>
      <c r="H167" s="79"/>
      <c r="I167" s="79"/>
      <c r="J167" s="79"/>
      <c r="K167" s="23"/>
      <c r="L167" s="23"/>
      <c r="M167" s="23"/>
      <c r="N167" s="23"/>
      <c r="O167"/>
      <c r="P167" s="213"/>
      <c r="Q167" s="213"/>
      <c r="R167" s="213"/>
      <c r="S167" s="68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  <c r="CK167" s="68"/>
      <c r="CL167" s="68"/>
      <c r="CM167" s="68"/>
      <c r="CN167" s="68"/>
      <c r="CO167" s="68"/>
      <c r="CP167" s="68"/>
    </row>
    <row r="168" spans="1:94" ht="15">
      <c r="A168" s="7">
        <v>811</v>
      </c>
      <c r="B168" s="7" t="s">
        <v>70</v>
      </c>
      <c r="C168" s="139"/>
      <c r="D168" s="131">
        <f>SUM(D169)</f>
        <v>0</v>
      </c>
      <c r="E168" s="37">
        <f>SUM(E169)</f>
        <v>0</v>
      </c>
      <c r="F168" s="29"/>
      <c r="G168" s="23"/>
      <c r="H168" s="23"/>
      <c r="I168" s="23"/>
      <c r="J168" s="23"/>
      <c r="K168" s="23"/>
      <c r="L168" s="23"/>
      <c r="M168" s="23"/>
      <c r="N168" s="23"/>
      <c r="O168" s="195"/>
      <c r="P168" s="213"/>
      <c r="Q168" s="213"/>
      <c r="R168" s="213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  <c r="CD168" s="68"/>
      <c r="CE168" s="68"/>
      <c r="CF168" s="68"/>
      <c r="CG168" s="68"/>
      <c r="CH168" s="68"/>
      <c r="CI168" s="68"/>
      <c r="CJ168" s="68"/>
      <c r="CK168" s="68"/>
      <c r="CL168" s="68"/>
      <c r="CM168" s="68"/>
      <c r="CN168" s="68"/>
      <c r="CO168" s="68"/>
      <c r="CP168" s="68"/>
    </row>
    <row r="169" spans="1:94" ht="15">
      <c r="A169" s="5">
        <v>8151</v>
      </c>
      <c r="B169" s="4" t="s">
        <v>71</v>
      </c>
      <c r="C169" s="140">
        <v>0</v>
      </c>
      <c r="D169" s="132">
        <v>0</v>
      </c>
      <c r="E169" s="12">
        <v>0</v>
      </c>
      <c r="F169" s="29"/>
      <c r="G169" s="23"/>
      <c r="H169" s="23"/>
      <c r="I169" s="23"/>
      <c r="J169" s="23"/>
      <c r="K169" s="23"/>
      <c r="L169" s="23"/>
      <c r="M169" s="23"/>
      <c r="N169" s="23"/>
      <c r="O169" s="194"/>
      <c r="P169" s="195"/>
      <c r="Q169" s="196"/>
      <c r="R169" s="196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8"/>
      <c r="CL169" s="68"/>
      <c r="CM169" s="68"/>
      <c r="CN169" s="68"/>
      <c r="CO169" s="68"/>
      <c r="CP169" s="68"/>
    </row>
    <row r="170" spans="1:94" s="69" customFormat="1" ht="15">
      <c r="A170" s="6">
        <v>84</v>
      </c>
      <c r="B170" s="6" t="s">
        <v>72</v>
      </c>
      <c r="C170" s="161"/>
      <c r="D170" s="157"/>
      <c r="E170" s="33"/>
      <c r="F170" s="29"/>
      <c r="G170" s="23"/>
      <c r="H170" s="23"/>
      <c r="I170" s="23"/>
      <c r="J170" s="23"/>
      <c r="K170" s="23"/>
      <c r="L170" s="23"/>
      <c r="M170" s="23"/>
      <c r="N170" s="23"/>
      <c r="O170" s="195"/>
      <c r="P170" s="197"/>
      <c r="Q170" s="198"/>
      <c r="R170" s="202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</row>
    <row r="171" spans="1:94" ht="15">
      <c r="A171" s="70">
        <v>841</v>
      </c>
      <c r="B171" s="70" t="s">
        <v>73</v>
      </c>
      <c r="C171" s="162"/>
      <c r="D171" s="158"/>
      <c r="E171" s="34"/>
      <c r="F171" s="29"/>
      <c r="G171" s="23"/>
      <c r="H171" s="23"/>
      <c r="I171" s="23"/>
      <c r="J171" s="23"/>
      <c r="K171" s="23"/>
      <c r="L171" s="23"/>
      <c r="M171" s="23"/>
      <c r="N171" s="23"/>
      <c r="O171" s="195"/>
      <c r="P171" s="197"/>
      <c r="Q171" s="198"/>
      <c r="R171" s="202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  <c r="BZ171" s="68"/>
      <c r="CA171" s="68"/>
      <c r="CB171" s="68"/>
      <c r="CC171" s="68"/>
      <c r="CD171" s="68"/>
      <c r="CE171" s="68"/>
      <c r="CF171" s="68"/>
      <c r="CG171" s="68"/>
      <c r="CH171" s="68"/>
      <c r="CI171" s="68"/>
      <c r="CJ171" s="68"/>
      <c r="CK171" s="68"/>
      <c r="CL171" s="68"/>
      <c r="CM171" s="68"/>
      <c r="CN171" s="68"/>
      <c r="CO171" s="68"/>
      <c r="CP171" s="68"/>
    </row>
    <row r="172" spans="1:94" s="69" customFormat="1" ht="15">
      <c r="A172" s="4">
        <v>8421</v>
      </c>
      <c r="B172" s="4" t="s">
        <v>73</v>
      </c>
      <c r="C172" s="140">
        <v>0</v>
      </c>
      <c r="D172" s="132">
        <v>0</v>
      </c>
      <c r="E172" s="3">
        <v>0</v>
      </c>
      <c r="F172" s="20"/>
      <c r="G172" s="23"/>
      <c r="H172" s="23"/>
      <c r="I172" s="23"/>
      <c r="J172" s="23"/>
      <c r="K172" s="23"/>
      <c r="L172" s="23"/>
      <c r="M172" s="23"/>
      <c r="N172" s="23"/>
      <c r="O172" s="199"/>
      <c r="P172" s="197"/>
      <c r="Q172" s="200"/>
      <c r="R172" s="202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  <c r="BZ172" s="68"/>
      <c r="CA172" s="68"/>
      <c r="CB172" s="68"/>
      <c r="CC172" s="68"/>
      <c r="CD172" s="68"/>
      <c r="CE172" s="68"/>
      <c r="CF172" s="68"/>
      <c r="CG172" s="68"/>
      <c r="CH172" s="68"/>
      <c r="CI172" s="68"/>
      <c r="CJ172" s="68"/>
      <c r="CK172" s="68"/>
      <c r="CL172" s="68"/>
      <c r="CM172" s="68"/>
      <c r="CN172" s="68"/>
      <c r="CO172" s="68"/>
      <c r="CP172" s="68"/>
    </row>
    <row r="173" spans="2:94" ht="15.75" thickBot="1">
      <c r="B173" s="1"/>
      <c r="C173" s="137"/>
      <c r="D173" s="16"/>
      <c r="E173" s="51"/>
      <c r="F173" s="51"/>
      <c r="G173" s="68"/>
      <c r="H173" s="68"/>
      <c r="I173" s="68"/>
      <c r="J173" s="68"/>
      <c r="K173" s="68"/>
      <c r="L173" s="68"/>
      <c r="M173" s="68"/>
      <c r="N173" s="68"/>
      <c r="O173" s="195"/>
      <c r="P173" s="197"/>
      <c r="Q173" s="198"/>
      <c r="R173" s="202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  <c r="BZ173" s="68"/>
      <c r="CA173" s="68"/>
      <c r="CB173" s="68"/>
      <c r="CC173" s="68"/>
      <c r="CD173" s="68"/>
      <c r="CE173" s="68"/>
      <c r="CF173" s="68"/>
      <c r="CG173" s="68"/>
      <c r="CH173" s="68"/>
      <c r="CI173" s="68"/>
      <c r="CJ173" s="68"/>
      <c r="CK173" s="68"/>
      <c r="CL173" s="68"/>
      <c r="CM173" s="68"/>
      <c r="CN173" s="68"/>
      <c r="CO173" s="68"/>
      <c r="CP173" s="68"/>
    </row>
    <row r="174" spans="1:94" ht="15.75" thickBot="1">
      <c r="A174" s="1"/>
      <c r="B174" s="71" t="s">
        <v>95</v>
      </c>
      <c r="C174" s="163">
        <f>C12+C76+C102</f>
        <v>41329264</v>
      </c>
      <c r="D174" s="159">
        <f>D12+D76+D102</f>
        <v>42965472</v>
      </c>
      <c r="E174" s="100">
        <f>D174/C174*100</f>
        <v>103.95895750768753</v>
      </c>
      <c r="F174" s="58"/>
      <c r="G174" s="72"/>
      <c r="H174" s="80"/>
      <c r="I174" s="80"/>
      <c r="J174" s="80"/>
      <c r="K174" s="80"/>
      <c r="L174" s="80"/>
      <c r="M174" s="80"/>
      <c r="N174" s="86"/>
      <c r="O174" s="195"/>
      <c r="P174" s="197"/>
      <c r="Q174" s="198"/>
      <c r="R174" s="202"/>
      <c r="S174" s="68"/>
      <c r="T174" s="68"/>
      <c r="U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8"/>
      <c r="CD174" s="68"/>
      <c r="CE174" s="68"/>
      <c r="CF174" s="68"/>
      <c r="CG174" s="68"/>
      <c r="CH174" s="68"/>
      <c r="CI174" s="68"/>
      <c r="CJ174" s="68"/>
      <c r="CK174" s="68"/>
      <c r="CL174" s="68"/>
      <c r="CM174" s="68"/>
      <c r="CN174" s="68"/>
      <c r="CO174" s="68"/>
      <c r="CP174" s="68"/>
    </row>
    <row r="175" spans="1:94" ht="15.75" thickBot="1">
      <c r="A175" s="1"/>
      <c r="C175" s="164"/>
      <c r="D175" s="51"/>
      <c r="E175" s="51"/>
      <c r="F175" s="51"/>
      <c r="G175" s="68"/>
      <c r="H175" s="68"/>
      <c r="I175" s="68"/>
      <c r="J175" s="68"/>
      <c r="K175" s="68"/>
      <c r="L175" s="68"/>
      <c r="M175" s="68"/>
      <c r="N175" s="68"/>
      <c r="O175" s="195"/>
      <c r="P175" s="197"/>
      <c r="Q175" s="198"/>
      <c r="R175" s="202"/>
      <c r="S175" s="68"/>
      <c r="T175" s="68"/>
      <c r="U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  <c r="BZ175" s="68"/>
      <c r="CA175" s="68"/>
      <c r="CB175" s="68"/>
      <c r="CC175" s="68"/>
      <c r="CD175" s="68"/>
      <c r="CE175" s="68"/>
      <c r="CF175" s="68"/>
      <c r="CG175" s="68"/>
      <c r="CH175" s="68"/>
      <c r="CI175" s="68"/>
      <c r="CJ175" s="68"/>
      <c r="CK175" s="68"/>
      <c r="CL175" s="68"/>
      <c r="CM175" s="68"/>
      <c r="CN175" s="68"/>
      <c r="CO175" s="68"/>
      <c r="CP175" s="68"/>
    </row>
    <row r="176" spans="1:94" ht="15.75" thickBot="1">
      <c r="A176" s="1"/>
      <c r="B176" s="71" t="s">
        <v>96</v>
      </c>
      <c r="C176" s="163">
        <f>SUM(C112+C159+C165)</f>
        <v>41739705</v>
      </c>
      <c r="D176" s="159">
        <f>SUM(D112+D159+D165)</f>
        <v>41388671</v>
      </c>
      <c r="E176" s="100">
        <f>D176/C176*100</f>
        <v>99.1589926186589</v>
      </c>
      <c r="F176" s="58"/>
      <c r="G176" s="2" t="s">
        <v>164</v>
      </c>
      <c r="H176" s="68"/>
      <c r="I176" s="80"/>
      <c r="J176" s="80"/>
      <c r="K176" s="80"/>
      <c r="L176" s="80"/>
      <c r="M176" s="80"/>
      <c r="N176" s="86"/>
      <c r="O176" s="195"/>
      <c r="P176" s="197"/>
      <c r="Q176" s="198"/>
      <c r="R176" s="202"/>
      <c r="S176" s="68"/>
      <c r="T176" s="68"/>
      <c r="U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68"/>
      <c r="CB176" s="68"/>
      <c r="CC176" s="68"/>
      <c r="CD176" s="68"/>
      <c r="CE176" s="68"/>
      <c r="CF176" s="68"/>
      <c r="CG176" s="68"/>
      <c r="CH176" s="68"/>
      <c r="CI176" s="68"/>
      <c r="CJ176" s="68"/>
      <c r="CK176" s="68"/>
      <c r="CL176" s="68"/>
      <c r="CM176" s="68"/>
      <c r="CN176" s="68"/>
      <c r="CO176" s="68"/>
      <c r="CP176" s="68"/>
    </row>
    <row r="177" spans="1:94" ht="15.75" thickBot="1">
      <c r="A177" s="1"/>
      <c r="B177" s="72"/>
      <c r="C177" s="165"/>
      <c r="D177" s="101"/>
      <c r="E177" s="58"/>
      <c r="F177" s="58"/>
      <c r="G177" s="2"/>
      <c r="I177" s="80"/>
      <c r="J177" s="80"/>
      <c r="K177" s="80"/>
      <c r="L177" s="80"/>
      <c r="M177" s="80"/>
      <c r="N177" s="72"/>
      <c r="O177" s="172"/>
      <c r="P177" s="201"/>
      <c r="Q177" s="201"/>
      <c r="R177" s="201"/>
      <c r="S177" s="68"/>
      <c r="T177" s="68"/>
      <c r="U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  <c r="BZ177" s="68"/>
      <c r="CA177" s="68"/>
      <c r="CB177" s="68"/>
      <c r="CC177" s="68"/>
      <c r="CD177" s="68"/>
      <c r="CE177" s="68"/>
      <c r="CF177" s="68"/>
      <c r="CG177" s="68"/>
      <c r="CH177" s="68"/>
      <c r="CI177" s="68"/>
      <c r="CJ177" s="68"/>
      <c r="CK177" s="68"/>
      <c r="CL177" s="68"/>
      <c r="CM177" s="68"/>
      <c r="CN177" s="68"/>
      <c r="CO177" s="68"/>
      <c r="CP177" s="68"/>
    </row>
    <row r="178" spans="1:94" ht="15.75" thickBot="1">
      <c r="A178" s="1"/>
      <c r="B178" s="17" t="s">
        <v>169</v>
      </c>
      <c r="C178" s="171">
        <f>C176-C174</f>
        <v>410441</v>
      </c>
      <c r="D178" s="160">
        <f>D176-D174</f>
        <v>-1576801</v>
      </c>
      <c r="E178" s="102">
        <f>D178/C178*100</f>
        <v>-384.17239018519103</v>
      </c>
      <c r="F178" s="58"/>
      <c r="G178" s="207" t="s">
        <v>168</v>
      </c>
      <c r="H178" s="207"/>
      <c r="I178" s="80"/>
      <c r="J178" s="80"/>
      <c r="K178" s="80"/>
      <c r="L178" s="80"/>
      <c r="M178" s="80"/>
      <c r="N178" s="72"/>
      <c r="O178" s="68"/>
      <c r="P178" s="68"/>
      <c r="Q178" s="68"/>
      <c r="R178" s="68"/>
      <c r="S178" s="68"/>
      <c r="T178" s="68"/>
      <c r="U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8"/>
      <c r="AK178" s="68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68"/>
      <c r="CB178" s="68"/>
      <c r="CC178" s="68"/>
      <c r="CD178" s="68"/>
      <c r="CE178" s="68"/>
      <c r="CF178" s="68"/>
      <c r="CG178" s="68"/>
      <c r="CH178" s="68"/>
      <c r="CI178" s="68"/>
      <c r="CJ178" s="68"/>
      <c r="CK178" s="68"/>
      <c r="CL178" s="68"/>
      <c r="CM178" s="68"/>
      <c r="CN178" s="68"/>
      <c r="CO178" s="68"/>
      <c r="CP178" s="68"/>
    </row>
    <row r="179" spans="1:94" ht="15">
      <c r="A179" s="68"/>
      <c r="D179" s="16"/>
      <c r="G179" s="2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  <c r="CI179" s="68"/>
      <c r="CJ179" s="68"/>
      <c r="CK179" s="68"/>
      <c r="CL179" s="68"/>
      <c r="CM179" s="68"/>
      <c r="CN179" s="68"/>
      <c r="CO179" s="68"/>
      <c r="CP179" s="68"/>
    </row>
    <row r="180" spans="1:94" ht="15">
      <c r="A180" s="68"/>
      <c r="B180" s="81"/>
      <c r="C180" s="81"/>
      <c r="D180" s="74"/>
      <c r="E180" s="74"/>
      <c r="F180" s="74"/>
      <c r="G180" s="2"/>
      <c r="N180" s="68"/>
      <c r="O180" s="68"/>
      <c r="P180" s="68"/>
      <c r="Q180" s="68"/>
      <c r="R180" s="68"/>
      <c r="S180" s="68"/>
      <c r="T180" s="68"/>
      <c r="U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  <c r="CI180" s="68"/>
      <c r="CJ180" s="68"/>
      <c r="CK180" s="68"/>
      <c r="CL180" s="68"/>
      <c r="CM180" s="68"/>
      <c r="CN180" s="68"/>
      <c r="CO180" s="68"/>
      <c r="CP180" s="68"/>
    </row>
    <row r="181" spans="1:40" ht="15">
      <c r="A181" s="1"/>
      <c r="B181" s="215" t="s">
        <v>170</v>
      </c>
      <c r="C181" s="2"/>
      <c r="D181" s="106"/>
      <c r="E181" s="82"/>
      <c r="F181" s="82"/>
      <c r="G181" s="208"/>
      <c r="H181" s="208"/>
      <c r="I181" s="2"/>
      <c r="J181" s="2"/>
      <c r="K181" s="2"/>
      <c r="L181" s="2"/>
      <c r="M181" s="2"/>
      <c r="N181" s="68"/>
      <c r="O181" s="68"/>
      <c r="P181" s="68"/>
      <c r="Q181" s="68"/>
      <c r="R181" s="68"/>
      <c r="S181" s="68"/>
      <c r="T181" s="68"/>
      <c r="U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</row>
    <row r="182" spans="2:40" ht="15">
      <c r="B182" s="215" t="s">
        <v>171</v>
      </c>
      <c r="C182" s="1"/>
      <c r="D182" s="59"/>
      <c r="N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</row>
    <row r="183" spans="2:7" ht="15">
      <c r="B183"/>
      <c r="C183" s="1"/>
      <c r="D183" s="59"/>
      <c r="G183" s="75"/>
    </row>
    <row r="185" spans="7:8" ht="14.25">
      <c r="G185" s="77"/>
      <c r="H185" s="77"/>
    </row>
    <row r="186" ht="14.25">
      <c r="G186" s="77"/>
    </row>
    <row r="187" ht="15">
      <c r="G187" s="59"/>
    </row>
    <row r="189" ht="14.25">
      <c r="G189" s="77"/>
    </row>
    <row r="190" ht="14.25">
      <c r="G190" s="77"/>
    </row>
    <row r="191" ht="14.25">
      <c r="G191" s="77"/>
    </row>
  </sheetData>
  <sheetProtection/>
  <mergeCells count="8">
    <mergeCell ref="G181:H181"/>
    <mergeCell ref="E3:H3"/>
    <mergeCell ref="B8:D8"/>
    <mergeCell ref="O166:R166"/>
    <mergeCell ref="P167:P168"/>
    <mergeCell ref="Q167:Q168"/>
    <mergeCell ref="R167:R168"/>
    <mergeCell ref="B4:N4"/>
  </mergeCells>
  <printOptions/>
  <pageMargins left="0" right="0" top="0.7874015748031497" bottom="0.7874015748031497" header="0.5118110236220472" footer="0.5118110236220472"/>
  <pageSetup horizontalDpi="300" verticalDpi="300" orientation="landscape" paperSize="9" scale="70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Dubravka Granić</cp:lastModifiedBy>
  <cp:lastPrinted>2022-03-08T14:40:04Z</cp:lastPrinted>
  <dcterms:created xsi:type="dcterms:W3CDTF">2006-03-04T21:27:13Z</dcterms:created>
  <dcterms:modified xsi:type="dcterms:W3CDTF">2022-03-16T10:55:13Z</dcterms:modified>
  <cp:category/>
  <cp:version/>
  <cp:contentType/>
  <cp:contentStatus/>
</cp:coreProperties>
</file>